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heckCompatibility="1" defaultThemeVersion="124226"/>
  <bookViews>
    <workbookView xWindow="360" yWindow="516" windowWidth="14940" windowHeight="8916" activeTab="2"/>
  </bookViews>
  <sheets>
    <sheet name="Приложение 1 " sheetId="3" r:id="rId1"/>
    <sheet name="Приложение 2" sheetId="1" r:id="rId2"/>
    <sheet name="Приложение 3" sheetId="2" r:id="rId3"/>
  </sheets>
  <definedNames>
    <definedName name="_xlnm._FilterDatabase" localSheetId="0" hidden="1">'Приложение 1 '!$A$7:$K$32</definedName>
    <definedName name="_xlnm._FilterDatabase" localSheetId="1" hidden="1">'Приложение 2'!$A$7:$L$79</definedName>
    <definedName name="_xlnm._FilterDatabase" localSheetId="2" hidden="1">'Приложение 3'!$A$6:$I$174</definedName>
    <definedName name="APPT" localSheetId="1">'Приложение 2'!#REF!</definedName>
    <definedName name="FIO" localSheetId="1">'Приложение 2'!#REF!</definedName>
    <definedName name="LAST_CELL" localSheetId="1">'Приложение 2'!#REF!</definedName>
    <definedName name="SIGN" localSheetId="1">'Приложение 2'!#REF!</definedName>
    <definedName name="_xlnm.Print_Titles" localSheetId="0">'Приложение 1 '!$4:$7</definedName>
    <definedName name="_xlnm.Print_Titles" localSheetId="1">'Приложение 2'!$5:$7</definedName>
    <definedName name="_xlnm.Print_Titles" localSheetId="2">'Приложение 3'!$4:$6</definedName>
    <definedName name="_xlnm.Print_Area" localSheetId="0">'Приложение 1 '!$A$1:$K$35</definedName>
    <definedName name="_xlnm.Print_Area" localSheetId="2">'Приложение 3'!$A$1:$I$211</definedName>
  </definedNames>
  <calcPr calcId="145621" refMode="R1C1"/>
</workbook>
</file>

<file path=xl/calcChain.xml><?xml version="1.0" encoding="utf-8"?>
<calcChain xmlns="http://schemas.openxmlformats.org/spreadsheetml/2006/main">
  <c r="H31" i="3" l="1"/>
  <c r="H28" i="3" l="1"/>
  <c r="I28" i="1" l="1"/>
  <c r="H28" i="1"/>
  <c r="I49" i="1"/>
  <c r="H49" i="1"/>
  <c r="J49" i="1"/>
  <c r="H47" i="1"/>
  <c r="E101" i="2" l="1"/>
  <c r="F101" i="2"/>
  <c r="G101" i="2"/>
  <c r="H101" i="2"/>
  <c r="D101" i="2"/>
  <c r="H103" i="2"/>
  <c r="G103" i="2"/>
  <c r="E103" i="2"/>
  <c r="D103" i="2"/>
  <c r="E45" i="2"/>
  <c r="G45" i="2"/>
  <c r="H45" i="2"/>
  <c r="D45" i="2"/>
  <c r="E47" i="2"/>
  <c r="G47" i="2"/>
  <c r="H47" i="2"/>
  <c r="D47" i="2"/>
  <c r="E17" i="2"/>
  <c r="G17" i="2"/>
  <c r="H17" i="2"/>
  <c r="D17" i="2"/>
  <c r="E19" i="2"/>
  <c r="G19" i="2"/>
  <c r="H19" i="2"/>
  <c r="D19" i="2"/>
  <c r="I47" i="1" l="1"/>
  <c r="K47" i="1"/>
  <c r="L47" i="1"/>
  <c r="I50" i="1"/>
  <c r="K50" i="1"/>
  <c r="L50" i="1"/>
  <c r="J73" i="1"/>
  <c r="J71" i="1" s="1"/>
  <c r="K71" i="1"/>
  <c r="I71" i="1"/>
  <c r="H71" i="1"/>
  <c r="J70" i="1"/>
  <c r="J68" i="1" s="1"/>
  <c r="L68" i="1"/>
  <c r="K68" i="1"/>
  <c r="J67" i="1"/>
  <c r="I65" i="1"/>
  <c r="H65" i="1"/>
  <c r="J64" i="1"/>
  <c r="J62" i="1" s="1"/>
  <c r="L62" i="1"/>
  <c r="K62" i="1"/>
  <c r="I62" i="1"/>
  <c r="H62" i="1"/>
  <c r="J61" i="1"/>
  <c r="J59" i="1" s="1"/>
  <c r="L59" i="1"/>
  <c r="K59" i="1"/>
  <c r="I59" i="1"/>
  <c r="H59" i="1"/>
  <c r="J58" i="1"/>
  <c r="I56" i="1"/>
  <c r="H56" i="1"/>
  <c r="J55" i="1"/>
  <c r="J53" i="1" s="1"/>
  <c r="K53" i="1"/>
  <c r="I53" i="1"/>
  <c r="H53" i="1"/>
  <c r="J52" i="1"/>
  <c r="H50" i="1"/>
  <c r="E178" i="2"/>
  <c r="D178" i="2"/>
  <c r="F192" i="2"/>
  <c r="E180" i="2"/>
  <c r="G180" i="2"/>
  <c r="G175" i="2" s="1"/>
  <c r="H180" i="2"/>
  <c r="D180" i="2"/>
  <c r="D189" i="2"/>
  <c r="E189" i="2"/>
  <c r="G189" i="2"/>
  <c r="H189" i="2"/>
  <c r="D196" i="2"/>
  <c r="E196" i="2"/>
  <c r="G196" i="2"/>
  <c r="H196" i="2"/>
  <c r="F201" i="2"/>
  <c r="F196" i="2" s="1"/>
  <c r="D182" i="2"/>
  <c r="E182" i="2"/>
  <c r="G182" i="2"/>
  <c r="H182" i="2"/>
  <c r="F187" i="2"/>
  <c r="H175" i="2"/>
  <c r="E105" i="2"/>
  <c r="G105" i="2"/>
  <c r="H105" i="2"/>
  <c r="F159" i="2"/>
  <c r="F154" i="2" s="1"/>
  <c r="H154" i="2"/>
  <c r="G154" i="2"/>
  <c r="E154" i="2"/>
  <c r="D154" i="2"/>
  <c r="F152" i="2"/>
  <c r="F147" i="2" s="1"/>
  <c r="H147" i="2"/>
  <c r="G147" i="2"/>
  <c r="E147" i="2"/>
  <c r="D147" i="2"/>
  <c r="F145" i="2"/>
  <c r="E140" i="2"/>
  <c r="G140" i="2"/>
  <c r="H140" i="2"/>
  <c r="D140" i="2"/>
  <c r="F131" i="2"/>
  <c r="F126" i="2" s="1"/>
  <c r="H126" i="2"/>
  <c r="G126" i="2"/>
  <c r="E126" i="2"/>
  <c r="D126" i="2"/>
  <c r="F124" i="2"/>
  <c r="F119" i="2" s="1"/>
  <c r="H119" i="2"/>
  <c r="G119" i="2"/>
  <c r="E119" i="2"/>
  <c r="D119" i="2"/>
  <c r="F117" i="2"/>
  <c r="F112" i="2" s="1"/>
  <c r="H112" i="2"/>
  <c r="G112" i="2"/>
  <c r="E112" i="2"/>
  <c r="D112" i="2"/>
  <c r="F110" i="2"/>
  <c r="D105" i="2"/>
  <c r="G63" i="2"/>
  <c r="H63" i="2"/>
  <c r="F96" i="2"/>
  <c r="F89" i="2"/>
  <c r="G91" i="2"/>
  <c r="H91" i="2"/>
  <c r="D91" i="2"/>
  <c r="F91" i="2" s="1"/>
  <c r="E84" i="2"/>
  <c r="G84" i="2"/>
  <c r="H84" i="2"/>
  <c r="D84" i="2"/>
  <c r="F80" i="2"/>
  <c r="F77" i="2" s="1"/>
  <c r="H77" i="2"/>
  <c r="G77" i="2"/>
  <c r="E77" i="2"/>
  <c r="D77" i="2"/>
  <c r="E28" i="2"/>
  <c r="G28" i="2"/>
  <c r="H28" i="2"/>
  <c r="E21" i="2"/>
  <c r="G21" i="2"/>
  <c r="H21" i="2"/>
  <c r="I41" i="1"/>
  <c r="K41" i="1"/>
  <c r="L41" i="1"/>
  <c r="H41" i="1"/>
  <c r="I44" i="1"/>
  <c r="K44" i="1"/>
  <c r="L44" i="1"/>
  <c r="I74" i="1"/>
  <c r="K74" i="1"/>
  <c r="H74" i="1"/>
  <c r="L11" i="1"/>
  <c r="I90" i="1"/>
  <c r="K90" i="1"/>
  <c r="L90" i="1"/>
  <c r="H90" i="1"/>
  <c r="K87" i="1"/>
  <c r="L87" i="1"/>
  <c r="I87" i="1"/>
  <c r="H87" i="1"/>
  <c r="J92" i="1"/>
  <c r="J90" i="1" s="1"/>
  <c r="I83" i="1"/>
  <c r="K83" i="1"/>
  <c r="L83" i="1"/>
  <c r="H83" i="1"/>
  <c r="J85" i="1"/>
  <c r="J83" i="1" s="1"/>
  <c r="J89" i="1"/>
  <c r="J87" i="1" s="1"/>
  <c r="L77" i="1"/>
  <c r="J79" i="1"/>
  <c r="K77" i="1"/>
  <c r="I77" i="1"/>
  <c r="H77" i="1"/>
  <c r="H82" i="1" l="1"/>
  <c r="J50" i="1"/>
  <c r="F105" i="2"/>
  <c r="E98" i="2"/>
  <c r="F84" i="2"/>
  <c r="F180" i="2"/>
  <c r="F175" i="2" s="1"/>
  <c r="F189" i="2"/>
  <c r="E12" i="2"/>
  <c r="H12" i="2"/>
  <c r="G12" i="2"/>
  <c r="E175" i="2"/>
  <c r="D12" i="2"/>
  <c r="J77" i="1"/>
  <c r="L82" i="1"/>
  <c r="L80" i="1" s="1"/>
  <c r="K82" i="1"/>
  <c r="K80" i="1" s="1"/>
  <c r="J56" i="1"/>
  <c r="H80" i="1"/>
  <c r="I82" i="1"/>
  <c r="I80" i="1" s="1"/>
  <c r="J82" i="1"/>
  <c r="J80" i="1" s="1"/>
  <c r="D175" i="2"/>
  <c r="D10" i="2"/>
  <c r="J65" i="1"/>
  <c r="F182" i="2"/>
  <c r="F140" i="2"/>
  <c r="J43" i="1"/>
  <c r="J41" i="1" s="1"/>
  <c r="J46" i="1"/>
  <c r="J44" i="1" s="1"/>
  <c r="F12" i="2" l="1"/>
  <c r="H13" i="3"/>
  <c r="D70" i="2" l="1"/>
  <c r="H168" i="2"/>
  <c r="G168" i="2"/>
  <c r="E168" i="2"/>
  <c r="D168" i="2"/>
  <c r="H161" i="2"/>
  <c r="G161" i="2"/>
  <c r="E161" i="2"/>
  <c r="D161" i="2"/>
  <c r="H133" i="2"/>
  <c r="G133" i="2"/>
  <c r="E133" i="2"/>
  <c r="D133" i="2"/>
  <c r="H70" i="2"/>
  <c r="G70" i="2"/>
  <c r="E70" i="2"/>
  <c r="E63" i="2"/>
  <c r="D63" i="2"/>
  <c r="H56" i="2"/>
  <c r="G56" i="2"/>
  <c r="E56" i="2"/>
  <c r="D56" i="2"/>
  <c r="H49" i="2"/>
  <c r="G49" i="2"/>
  <c r="E49" i="2"/>
  <c r="D49" i="2"/>
  <c r="H35" i="2"/>
  <c r="G35" i="2"/>
  <c r="E35" i="2"/>
  <c r="D35" i="2"/>
  <c r="D28" i="2"/>
  <c r="D21" i="2"/>
  <c r="E11" i="2" l="1"/>
  <c r="G11" i="2"/>
  <c r="H11" i="2"/>
  <c r="G10" i="2"/>
  <c r="H10" i="2"/>
  <c r="H25" i="3"/>
  <c r="H24" i="3"/>
  <c r="H23" i="3"/>
  <c r="H20" i="3"/>
  <c r="H19" i="3"/>
  <c r="H16" i="3"/>
  <c r="H15" i="3"/>
  <c r="H14" i="3"/>
  <c r="H12" i="3"/>
  <c r="H11" i="3"/>
  <c r="H10" i="3"/>
  <c r="D11" i="2" l="1"/>
  <c r="F11" i="2" s="1"/>
  <c r="E14" i="2"/>
  <c r="E10" i="2"/>
  <c r="F10" i="2" s="1"/>
  <c r="H98" i="2"/>
  <c r="G14" i="2"/>
  <c r="G42" i="2"/>
  <c r="H14" i="2"/>
  <c r="E42" i="2"/>
  <c r="H42" i="2"/>
  <c r="G98" i="2"/>
  <c r="F24" i="2" l="1"/>
  <c r="F26" i="2"/>
  <c r="F31" i="2"/>
  <c r="F33" i="2"/>
  <c r="F35" i="2"/>
  <c r="F52" i="2"/>
  <c r="F54" i="2"/>
  <c r="F59" i="2"/>
  <c r="F61" i="2"/>
  <c r="F66" i="2"/>
  <c r="F68" i="2"/>
  <c r="F75" i="2"/>
  <c r="F70" i="2" s="1"/>
  <c r="F138" i="2"/>
  <c r="F166" i="2"/>
  <c r="F161" i="2" s="1"/>
  <c r="F173" i="2"/>
  <c r="F168" i="2" s="1"/>
  <c r="D42" i="2"/>
  <c r="D14" i="2"/>
  <c r="F14" i="2" s="1"/>
  <c r="F103" i="2" l="1"/>
  <c r="F47" i="2"/>
  <c r="F17" i="2"/>
  <c r="F45" i="2"/>
  <c r="F19" i="2"/>
  <c r="F63" i="2"/>
  <c r="F133" i="2"/>
  <c r="F28" i="2"/>
  <c r="F21" i="2"/>
  <c r="F49" i="2"/>
  <c r="D98" i="2"/>
  <c r="F56" i="2"/>
  <c r="G7" i="2"/>
  <c r="H7" i="2"/>
  <c r="E7" i="2"/>
  <c r="F42" i="2" l="1"/>
  <c r="D7" i="2"/>
  <c r="F7" i="2" s="1"/>
  <c r="F98" i="2"/>
  <c r="K38" i="1" l="1"/>
  <c r="L38" i="1"/>
  <c r="H38" i="1"/>
  <c r="J38" i="1" s="1"/>
  <c r="K35" i="1"/>
  <c r="L35" i="1"/>
  <c r="H35" i="1"/>
  <c r="I32" i="1"/>
  <c r="K32" i="1"/>
  <c r="L32" i="1"/>
  <c r="H32" i="1"/>
  <c r="I29" i="1"/>
  <c r="K29" i="1"/>
  <c r="L29" i="1"/>
  <c r="H29" i="1"/>
  <c r="H26" i="1"/>
  <c r="I20" i="1"/>
  <c r="K20" i="1"/>
  <c r="L20" i="1"/>
  <c r="H20" i="1"/>
  <c r="H13" i="1" s="1"/>
  <c r="I17" i="1"/>
  <c r="K17" i="1"/>
  <c r="L17" i="1"/>
  <c r="H17" i="1"/>
  <c r="I14" i="1"/>
  <c r="L14" i="1"/>
  <c r="H14" i="1"/>
  <c r="I11" i="1"/>
  <c r="K11" i="1"/>
  <c r="L8" i="1"/>
  <c r="H8" i="1" l="1"/>
  <c r="I8" i="1"/>
  <c r="K8" i="1"/>
  <c r="J16" i="1"/>
  <c r="J14" i="1" s="1"/>
  <c r="J19" i="1"/>
  <c r="J17" i="1" s="1"/>
  <c r="J22" i="1"/>
  <c r="J23" i="1"/>
  <c r="J24" i="1"/>
  <c r="J25" i="1"/>
  <c r="J31" i="1"/>
  <c r="J29" i="1" s="1"/>
  <c r="J34" i="1"/>
  <c r="J32" i="1" s="1"/>
  <c r="J37" i="1"/>
  <c r="J40" i="1"/>
  <c r="J76" i="1"/>
  <c r="J74" i="1" s="1"/>
  <c r="J13" i="1" l="1"/>
  <c r="J11" i="1" s="1"/>
  <c r="J35" i="1"/>
  <c r="J28" i="1"/>
  <c r="J47" i="1"/>
  <c r="J26" i="1"/>
  <c r="J20" i="1"/>
  <c r="J10" i="1" l="1"/>
  <c r="J8" i="1" s="1"/>
  <c r="I26" i="1"/>
  <c r="H11" i="1"/>
</calcChain>
</file>

<file path=xl/comments1.xml><?xml version="1.0" encoding="utf-8"?>
<comments xmlns="http://schemas.openxmlformats.org/spreadsheetml/2006/main">
  <authors>
    <author>User</author>
  </authors>
  <commentList>
    <comment ref="E12" authorId="0">
      <text>
        <r>
          <rPr>
            <b/>
            <sz val="9"/>
            <color indexed="81"/>
            <rFont val="Tahoma"/>
            <family val="2"/>
            <charset val="204"/>
          </rPr>
          <t>User:</t>
        </r>
        <r>
          <rPr>
            <sz val="9"/>
            <color indexed="81"/>
            <rFont val="Tahoma"/>
            <family val="2"/>
            <charset val="204"/>
          </rPr>
          <t xml:space="preserve">
БЫЛ 60
</t>
        </r>
      </text>
    </comment>
    <comment ref="E13" authorId="0">
      <text>
        <r>
          <rPr>
            <b/>
            <sz val="9"/>
            <color indexed="81"/>
            <rFont val="Tahoma"/>
            <family val="2"/>
            <charset val="204"/>
          </rPr>
          <t>User:</t>
        </r>
        <r>
          <rPr>
            <sz val="9"/>
            <color indexed="81"/>
            <rFont val="Tahoma"/>
            <family val="2"/>
            <charset val="204"/>
          </rPr>
          <t xml:space="preserve">
БЫЛ 2928
</t>
        </r>
      </text>
    </comment>
    <comment ref="E16" authorId="0">
      <text>
        <r>
          <rPr>
            <b/>
            <sz val="9"/>
            <color indexed="81"/>
            <rFont val="Tahoma"/>
            <family val="2"/>
            <charset val="204"/>
          </rPr>
          <t>User:</t>
        </r>
        <r>
          <rPr>
            <sz val="9"/>
            <color indexed="81"/>
            <rFont val="Tahoma"/>
            <family val="2"/>
            <charset val="204"/>
          </rPr>
          <t xml:space="preserve">
БЫЛ 224
</t>
        </r>
      </text>
    </comment>
  </commentList>
</comments>
</file>

<file path=xl/sharedStrings.xml><?xml version="1.0" encoding="utf-8"?>
<sst xmlns="http://schemas.openxmlformats.org/spreadsheetml/2006/main" count="667" uniqueCount="202">
  <si>
    <t>611</t>
  </si>
  <si>
    <t>612</t>
  </si>
  <si>
    <t>244</t>
  </si>
  <si>
    <t>Администрация города Ачинска</t>
  </si>
  <si>
    <t>730</t>
  </si>
  <si>
    <t>0910007220</t>
  </si>
  <si>
    <t>Обеспечение деятельности (оказание услуг) подведомственных учреждений в рамках подпрограммы "Развитие массовой физической культуры" муниципальной программы города Ачинска "Развитие физической культуры и спорта"</t>
  </si>
  <si>
    <t>1101</t>
  </si>
  <si>
    <t>0910007230</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</si>
  <si>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массовой физической культуры" муниципальной программы города Ачинска "Развитие физической культуры и спорта"</t>
  </si>
  <si>
    <t>0910024010</t>
  </si>
  <si>
    <t>Организация и проведение спортивных мероприятий в рамках подпрограммы "Развитие массовой физической культуры" муниципальной программы города Ачинска "Развитие физической культуры и спорта"</t>
  </si>
  <si>
    <t>1102</t>
  </si>
  <si>
    <t>123</t>
  </si>
  <si>
    <t>350</t>
  </si>
  <si>
    <t>0920007220</t>
  </si>
  <si>
    <t>Обеспечение деятельности (оказание услуг) подведомственных учреждений в рамках подпрограммы "Развитие системы подготовки спортивного резерва" муниципальной программы города Ачинска "Развитие физической культуры и спорта"</t>
  </si>
  <si>
    <t>0920007230</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</si>
  <si>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"Развитие системы подготовки спортивного резерва" муниципальной программы города Ачинска "Развитие физической культуры и спорта"</t>
  </si>
  <si>
    <t>0920010480</t>
  </si>
  <si>
    <t>0920024010</t>
  </si>
  <si>
    <t>Организация и проведение спортивных мероприятий в рамках подпрограммы "Развитие системы подготовки спортивного резерва" муниципальной программы города Ачинска "Развитие физической культуры и спорта"</t>
  </si>
  <si>
    <t>0930081010</t>
  </si>
  <si>
    <t>Проведение текущих и капитальных ремонтов в рамках подпрограммы "Обеспечение реализации муниципальной программы и прочие мероприятия" муниципальной программы города Ачинска "Развитие физической культуры и спорта"</t>
  </si>
  <si>
    <t>0930082010</t>
  </si>
  <si>
    <t>Приобретение основных средств в рамках подпрограммы "Обеспечение реализации муниципальной программы и прочие мероприятия" муниципальной программы города Ачинска "Развитие физической культуры и спорта"</t>
  </si>
  <si>
    <t>0930083010</t>
  </si>
  <si>
    <t>Проектные работы в рамках подпрограммы "Обеспечение реализации муниципальной программы и прочие мероприятия" муниципальной программы города Ачинска "Развитие физической культуры и спорта"</t>
  </si>
  <si>
    <t>09300S4180</t>
  </si>
  <si>
    <t>09300S4370</t>
  </si>
  <si>
    <t>Софинансирование мероприятий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 в рамках подпрограммы "Обеспечение реализации муниципальной программы и прочие мероприятия" муниципальной программы города Ачинска "Развитие физической культуры и спорта"</t>
  </si>
  <si>
    <t>6. Муниципальная программа города Ачинска</t>
  </si>
  <si>
    <t>Подпрограмма 1</t>
  </si>
  <si>
    <t>Подпрограмма 2</t>
  </si>
  <si>
    <t>Подпрограмма 3</t>
  </si>
  <si>
    <t>Мероприятие 1.1</t>
  </si>
  <si>
    <t>Мероприятие 1.2</t>
  </si>
  <si>
    <t>Мероприятие 1.3</t>
  </si>
  <si>
    <t>Мероприятие 2.1</t>
  </si>
  <si>
    <t>Мероприятие 2.2</t>
  </si>
  <si>
    <t>Мероприятие 2.3</t>
  </si>
  <si>
    <t>Мероприятие 2.4</t>
  </si>
  <si>
    <t>Мероприятие 2.5</t>
  </si>
  <si>
    <t>Мероприятие 2.6</t>
  </si>
  <si>
    <t>Мероприятие 3.1</t>
  </si>
  <si>
    <t>в том числе ГРБС:</t>
  </si>
  <si>
    <t>ГРБС</t>
  </si>
  <si>
    <t>РзПр</t>
  </si>
  <si>
    <t>ВР</t>
  </si>
  <si>
    <t>x</t>
  </si>
  <si>
    <t>всего расходные обязательства по подпрограмме</t>
  </si>
  <si>
    <t>всего расходные обязательства по мероприятию</t>
  </si>
  <si>
    <t xml:space="preserve"> "Обеспечение реализации муниципальной программы и прочие мероприятия"</t>
  </si>
  <si>
    <t>Статус (муниципальная программа, подпрограмма)</t>
  </si>
  <si>
    <t>Наименование программы, подпрограммы</t>
  </si>
  <si>
    <t>Наименование ГРБС</t>
  </si>
  <si>
    <t>Код бюджетной классификации</t>
  </si>
  <si>
    <t>Плановый период</t>
  </si>
  <si>
    <t xml:space="preserve">Примечание (информация о выполненных мероприятиях за отчетный период с уточнением объемов работ и местах их выполнения, в случае отклонения плановых значений от фактических, указать причины отклонений)
</t>
  </si>
  <si>
    <t>значение на конец года</t>
  </si>
  <si>
    <t>Отклонение (+,-)</t>
  </si>
  <si>
    <t>ЦСР</t>
  </si>
  <si>
    <t>план</t>
  </si>
  <si>
    <t>факт</t>
  </si>
  <si>
    <t>Мероприятие 3.2</t>
  </si>
  <si>
    <t>Мероприятие 3.3</t>
  </si>
  <si>
    <t>Мероприятие 3.4</t>
  </si>
  <si>
    <t>Мероприятие 3.5</t>
  </si>
  <si>
    <t>"Развитие массовой физической культуры и спорта"</t>
  </si>
  <si>
    <t xml:space="preserve"> "Развитие системы подготовки спортивного резерва"</t>
  </si>
  <si>
    <t>Мероприятие 3.6</t>
  </si>
  <si>
    <t>Мероприятие 3.7</t>
  </si>
  <si>
    <t>Мероприятие 3.8</t>
  </si>
  <si>
    <t>Мероприятие 3.9</t>
  </si>
  <si>
    <t>Мероприятие 3.10</t>
  </si>
  <si>
    <t>"Развитие физической культуры и спорта"</t>
  </si>
  <si>
    <t>всего расходные обязательства по программе</t>
  </si>
  <si>
    <t>Примечание (информация о выполненных мероприятиях за отчетный период с уточнением объемов работ и местах их выполнения, в случае отклонения плановых значений от фактических, указать причины отклонений)</t>
  </si>
  <si>
    <t>Всего</t>
  </si>
  <si>
    <t>федеральный бюджет</t>
  </si>
  <si>
    <t>краевой бюджет</t>
  </si>
  <si>
    <t>внебюджетные источники *</t>
  </si>
  <si>
    <t>бюджет города</t>
  </si>
  <si>
    <t>юридические лица</t>
  </si>
  <si>
    <t>в том числе:</t>
  </si>
  <si>
    <t>Источники финансирования</t>
  </si>
  <si>
    <t xml:space="preserve">Информация об использовании бюджетных ассигнований бюджета города, федерального и краевого бюджетов, иных средств
на реализацию программы с указанием плановых и фактических значений
</t>
  </si>
  <si>
    <t>№ п/п</t>
  </si>
  <si>
    <t xml:space="preserve">Цель, целевые показатели, задачи, показатели результативности
</t>
  </si>
  <si>
    <t>Ед.изм</t>
  </si>
  <si>
    <t>Весовой критерий</t>
  </si>
  <si>
    <t xml:space="preserve">Примечание (причины невыполнения показателей по муниципальной программе, выбор действий по преодолению)
</t>
  </si>
  <si>
    <t>Отклонения  (+,-)</t>
  </si>
  <si>
    <t>чел.</t>
  </si>
  <si>
    <t>Приложение 1</t>
  </si>
  <si>
    <t xml:space="preserve">
Информация о целевых показателях муниципальной программы и показателях результативности 
подпрограмм муниципальной программы города Ачинска
</t>
  </si>
  <si>
    <t>ед.</t>
  </si>
  <si>
    <t>Цель программы. Создание условий для развития физической культуры и спорта в городе Ачинске</t>
  </si>
  <si>
    <t>Целевой показатель 1. Единовременная пропускная способность спортивных сооружений города Ачинска</t>
  </si>
  <si>
    <t>Целевой показатель 2. Численность населения города Ачинска, систематически занимающегося физической культурой и спортом</t>
  </si>
  <si>
    <t>Данные федеральной формы статистической отчетности 1-ФК</t>
  </si>
  <si>
    <t>Целевой показатель 3. Численность лиц с ограниченными возможностями здоровья и инвалидов города Ачинска, систематически занимающихся физической культурой и спортом</t>
  </si>
  <si>
    <t>Списки занимающихся спортивного клуба по месту жительства "Победа" МБУ "ГСК "Олимп"</t>
  </si>
  <si>
    <t>Целевой показатель 4. Численность детей, занимающихся физкультурой и спортом в учреждениях физкультурно-спортивной направленности</t>
  </si>
  <si>
    <t>Целевой показатель 5. Количество спортсменов города Ачинска в составе сборных команд Красноярского края</t>
  </si>
  <si>
    <t>Списки членов сборных команд Красноярского края</t>
  </si>
  <si>
    <t>Целевой показатель 6. Количество специалистов, обучающихся на курсах повышения квалификации и семинарах</t>
  </si>
  <si>
    <t>Целевой показатель 7. Количество спортивных сооружений в городе Ачинске</t>
  </si>
  <si>
    <t>Задача 1. Обеспечение развития массовой физической культуры и спорта в городе Ачинске</t>
  </si>
  <si>
    <t xml:space="preserve">Задача 2. Обеспечение условий для подготовки  спортивного резерва в муниципальных спортивных учреждениях для участия в соревнованиях различного уровня </t>
  </si>
  <si>
    <t>Целевой показатель 1. Численность детей, занимающихся физкультурой и спортом в учреждениях физкутурно-спортивной направленности</t>
  </si>
  <si>
    <t>Целевой показатель 2. Количество спортсменов города Ачинска в составе сборных команд Красноярского края</t>
  </si>
  <si>
    <t>Целевой показатель 3. Количество специалистов, обучающихся на курсах повышения квалификации и семинарах</t>
  </si>
  <si>
    <t>Для обеспечения успешной организации тренировочного процесса регулярно осуществляется  повышение профессионализма работников.</t>
  </si>
  <si>
    <t>6. Муниципальная программа города Ачинска "Развитие физической культуры и спорта"</t>
  </si>
  <si>
    <t>Сохранение единовременной пропускной способности спртивных сооружений города Ачинска</t>
  </si>
  <si>
    <t>Приложение 3</t>
  </si>
  <si>
    <t>Подпрограмма 3 "Обеспечение реализации муниципальной программы и прочие мероприятия"</t>
  </si>
  <si>
    <t>Приложение 2</t>
  </si>
  <si>
    <t xml:space="preserve">Информация об использовании бюджетных ассигнований бюджета города, федерального и краевого бюджетов, 
иных средств на реализацию отдельных мероприятий муниципальной программы и подпрограмм, отдельных мероприятий с указанием плановых и фактических значений 
(с расшифровкой по главным распорядителям средств бюджета города, подпрограммам, отдельным мероприятиям программы, а также по годамреализации муниципальной программы) 
</t>
  </si>
  <si>
    <t>(тыс.руб.)</t>
  </si>
  <si>
    <t>Данные федеральной формы статистической отчетности 1-ФК. Основной задачей являеться привлечение детей и подростков к систематическим занятиям физической культурой с целью формирования культуры здорового образа жизни и профилактики асоциальных проявлений. Для максимального вовлечения детей и подростков к интенсивным и регулярным занятиям физической культурой и спортом организована работа по набору и отбору перспективных детей (в соответствии с требованиями стандартов спортивной подготовки по видам спорта ("Биатлон", "Лыжные гонки", "Настольный теннис" и т.д.) на  базах общеобразовательных школ города, проведение тренировочных занятий непосредственно на территории школ. Такая работа позволяет тренерам-преподавателям тщательно отслеживать перспективных детей и передавать их на этапы для дальнейшего спортивного совершенствования.</t>
  </si>
  <si>
    <t>Подпрограмма 1 "Развитие массовой физической культуры и спорта"</t>
  </si>
  <si>
    <t>Подпрограмма 2 "Развитие системы подготовки спортивного резерва"</t>
  </si>
  <si>
    <t>На исполнение расходного обязательства по приобретению оборудования и (или) инвентаря для клубов по месту жительства в рамках краевой субсидии.</t>
  </si>
  <si>
    <t>Сохранение единовременной пропускной способности спртивных сооружений города Ачинска.</t>
  </si>
  <si>
    <t>2019 год</t>
  </si>
  <si>
    <t>2021</t>
  </si>
  <si>
    <t>Мероприятие 2.7</t>
  </si>
  <si>
    <t xml:space="preserve">Развитие детско-юношеского спорта в рамках подпрограммы "Развитие системы подготовки спортивного резерва" </t>
  </si>
  <si>
    <t xml:space="preserve">Софинансирование мероприятий  на развитие детско-юношеского спорта в рамках подпрограммы "Развитие системы подготовки спортивного резерва" </t>
  </si>
  <si>
    <t xml:space="preserve">Софинансирование мероприятий на  выполнение требований федеральных стандартов спортивной подготовки  в рамках подпрограммы "Развитие системы подготовки спортивного резерва" </t>
  </si>
  <si>
    <t>09 2 0026540</t>
  </si>
  <si>
    <t>10 2 0026540</t>
  </si>
  <si>
    <t xml:space="preserve">Выделена краевая субсидия на 2020 год на устройство плоскостных сооружений в сельской местности. </t>
  </si>
  <si>
    <t>Приобретение материальных запасов в рамках подпрограммы "Обеспечение реализации муниципальной программы и прочие мероприятия" муниципальной программы города Ачинска "Развитие физической культуры и спорта"</t>
  </si>
  <si>
    <t>Софинансирование мероприятий на  устройство плоскостных сооружений в сельской местности в рамках подпрограммы "Обеспечение реализации муниципальной программы и прочие мероприятия" муниципальной программы города Ачинска "Развитие физической культуры и спорта"</t>
  </si>
  <si>
    <t>09300S4200</t>
  </si>
  <si>
    <t xml:space="preserve">Согласно соглашению о выделении субсидии предусмотрено софинансирование. </t>
  </si>
  <si>
    <t>Подпрограмма 4</t>
  </si>
  <si>
    <t>"Развитие адаптивной физической культуры и спорта"</t>
  </si>
  <si>
    <t>Мероприятие 4.1</t>
  </si>
  <si>
    <t>Мероприятие 4.2</t>
  </si>
  <si>
    <t>Организация и проведение спортивных мероприятий в рамках подпрограммы "Развитие адаптивной физической культуры" муниципальной программы города Ачинска "Развитие физической культуры и спорта"</t>
  </si>
  <si>
    <t>0940024010</t>
  </si>
  <si>
    <t>Мероприятие 4.3</t>
  </si>
  <si>
    <t>09300S4374</t>
  </si>
  <si>
    <t>616</t>
  </si>
  <si>
    <t>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адаптивной физической культуры" муниципальной программы города Ачинска "Развитие физической культуры и спорта"</t>
  </si>
  <si>
    <t>Софинансирование мероприятий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адаптивной физической культуры" муниципальной программы города Ачинска "Развитие физической культуры и спорта"</t>
  </si>
  <si>
    <t>0940074360</t>
  </si>
  <si>
    <t>Приобретение материальных запасов  в рамках подпрограммы "Обеспечение реализации муниципальной программы и прочие мероприятия" муниципальной программы города Ачинска "Развитие физической культуры и спорта"</t>
  </si>
  <si>
    <t>На устройство поскостных сооружений в рамках подпрограммы "Обеспечение реализации муниципальной программы и прочие мероприятия" муниципальной программы города Ачинска "Развитие физической культуры и спорта"</t>
  </si>
  <si>
    <t>Софинансирование мероприятия на устройство плоскостных сооружений в рамках подпрограммы "Обеспечение реализации муниципальной программы и прочие мероприятия" муниципальной программы города Ачинска "Развитие физической культуры и спорта"</t>
  </si>
  <si>
    <t>На устрйство плоскостных сооружений в сельской местности  а в рамках подпрограммы "Обеспечение реализации муниципальной программы и прочие мероприятия" муниципальной программы города Ачинска "Развитие физической культуры и спорта"</t>
  </si>
  <si>
    <t>2020 год</t>
  </si>
  <si>
    <t>0930089140</t>
  </si>
  <si>
    <t>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длдя которых указами Президента Российской Федерации предусмотрено повышение оплаты труда в рамках подпрограммы "Развитие системы подготовки спортивного резерва" муниципальной программы города Аичнка "Развитие физической культуры и спорта"</t>
  </si>
  <si>
    <t>содействие развитию налогового потенциала в рамках подпрограммы "Обеспечение реализации муниципальной программы и прочие мероприятия" муниципальной программы города Ачинска "Развитие физической культуры и спорта"</t>
  </si>
  <si>
    <t>0930077450</t>
  </si>
  <si>
    <t>изготовление и монтаж вывесок в рамках подпрограммы "Обеспечение реализации муниципальной программы и прочие мероприятия" муниципальной программы города Ачинска "Развитие физической культуры и спорта"</t>
  </si>
  <si>
    <t>0930013200</t>
  </si>
  <si>
    <t>расходы на соблюдение приветивных мер, направленных на предупреждение распространения коронавирусной инфекции, в рамках подпрограммы "Обеспечение реализации муниципальной программы и прочие мероприятия" муниципальной программы города Ачинска "Развитие физической культуры и спорта"</t>
  </si>
  <si>
    <t>В 2020 году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выделено 216,7 тыс. рублей МБУ « ГСК «Олимп»</t>
  </si>
  <si>
    <t>расходы на соблюдение привентивных мер, направленных на предупреждение распространения коронавирусной инфекции в рамках подпрограммы "Обеспечение реализации муниципальной программы и прочие мероприятия" муниципальной программы города Ачинска "Развитие физической культуры и спорта"</t>
  </si>
  <si>
    <t>Изготовление и монтаж вывесок в рамках подпрограммы "Обеспечение реализации муниципальной программы и прочие мероприятия" муниципальной программы города Ачинска "Развитие физической культуры и спорта"</t>
  </si>
  <si>
    <t>Содействие развитию налогового потенциалав рамках подпрограммы "Обеспечение реализации муниципальной программы и прочие мероприятия" муниципальной программы города Ачинска "Развитие физической культуры и спорта"</t>
  </si>
  <si>
    <t>отлонение плановых значений от фактических сложилось по причине отмены спортивно массовых мероприятий в связи с короновирусной инфекцией</t>
  </si>
  <si>
    <t>Частичное финансирование (возмещение) расходов на повышение размеров оплаты труда отдельным категориям работников бюджетной  сферы Косноярского края, для которых указами Президента РФ предусмотрено повышение оплаты труда  в рамках подпрограммы "Развитие системы подготовки спортивного резерва" муниципальной программы города Ачинска "Развитие физической культуры и спорта"</t>
  </si>
  <si>
    <t>2022</t>
  </si>
  <si>
    <t xml:space="preserve">Работники спортивных школ в 2020 году получили средства на увеличение размеров оплаты труда
</t>
  </si>
  <si>
    <t xml:space="preserve">Выделены дополнительные срества на развитие налогового потенциала </t>
  </si>
  <si>
    <t>В 2020 году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выделено 242,00 тыс. рублей МБУ « ГСК «Олимп»</t>
  </si>
  <si>
    <t>Проведение открытого городского фестиваля по видам единоборств на Кубок Главы города Ачинска в МБУ «СШОР», на проведение открытого городского турнира по дзюдо, памяти Ю.В. Соловья , турнир памяти основателя рукопашного боя в гор. Ачинске А.И.Чурилкина, открытый городской турнир по по боксу памяти МСМК А.Ю. Жалковского, открытый турнир по вольной борьбе Г.И. Ластовки.. МБУ «СШ имени Г.М. Мельниковой» (50,0 тыс. руб.), на проведение городских соревнований памяти МС России МК А. Коробейникова и ЗТ России Г.М. Мельниковой (120,0 тыс. руб.). Проведение открытых городских соревнований по лёгкой атлетике памяти В.А. Дорохова (80,0 тыс.руб.) и на призы двукратной олимпийской чемпионки С.Мастерковой (200,0 тыс. руб.). отклонение от планового показателя в связи с приостановлением спортивно-массовых мероприятий с марта 2020 года.</t>
  </si>
  <si>
    <t>приобретение и установка шумоизоляции в помещение КМЖ "Вертикаль" МБУ "ГСК "Олимп", ремонт осветительных коробов с/з Атлет и п/б Нептун</t>
  </si>
  <si>
    <t>Приобретение основных средств для учреждений спорта (равными долями по 60,0 тыс. руб. на каждое учреждение: МБУ «СШ им. Г.М.Мельниковой», МБУ  «СШОР», МБУ «КСШ», МБУ «СШ «Центр игровых видов спорта»).  МБУ "ГСК "Олимп". МБУ "ГСК"Олимп" на выполнение требований Роспотребнадзора при эксплуатации спортивных объектовв период коронавирусной игнфекции 490,8 тыс. руб.</t>
  </si>
  <si>
    <t>В МБУ «ГСК «Олимп»приобретение лакокрасочных материалов для покрытия пола в л/м «Атлет».</t>
  </si>
  <si>
    <t xml:space="preserve">Организация и проведение спортивно массовых мероприятий для лиц с ограниченными возможностями здоровья. В связи с распространением коронавирусной инфекциис марта 2020 года отменены спортивно-массовые мероприятия </t>
  </si>
  <si>
    <t xml:space="preserve">Ежегодное проведение не менее 68 официальных физкультурных мероприятий с общим количеством участников не менее 37295 чел. Выплата денежной премии победителям и призерам.
Иные выплаты, за исключением фонда оплаты труда казенных учреждений, лицам, привлекаемым согласно законодательству для выполнения отдельных полномочий. Отклонение фактического показателя от запланированного по причине отмены спортивно-массовых мероприятий в связи с распространением коронавирусной инфекции
</t>
  </si>
  <si>
    <t>МБУ "СШОР" на возмещение работникам расходов по тестированию на COVID-19</t>
  </si>
  <si>
    <t>Субсидия на развитиедетско-юношеского спорта за счет средств Краевого бюджета</t>
  </si>
  <si>
    <t>Ежегодное проведение не менее 68 официальных физкультурных мероприятий с общим количеством участников не менее 43 193 чел.; выплата денежной премии победителям и призерам; иные выплаты, за исключением фонда оплаты труда казенных учреждений, лицам, привлекаемым согласно законодательству для выполнения отдельных полномочий. Экономия возникла в связи с отменой спортивно-массовых мероприятий с марта 2020 года по причине распространения коронавирусной инфекции.</t>
  </si>
  <si>
    <t>В 2020 году на развитие детско-юношеского спорта выделена субсидия за счет средств краевого бюджета.</t>
  </si>
  <si>
    <t xml:space="preserve">Приобретение основных средств для учреждений спорта (равными долями по 60,0 тыс. руб. на каждое учреждение: МБУ «СШ им. Г.М.Мельниковой», МБУ  «СШОР», МБУ «КСШ», МБУ «СШ «Центр игровых видов спорта»).  МБУ "ГСК "Олимп". МБУ "ГСК"Олимп" на выполнение требований Роспотребнадзора при эксплуатации спортивных объектовв период коронавирусной игнфекции 490,8 тыс. руб.                   
</t>
  </si>
  <si>
    <t xml:space="preserve">Изготовление и монтаж вывесок </t>
  </si>
  <si>
    <t>Организация и проведение спортивно массовых мероприятий для лиц с ограниченными возможностями здоровья.</t>
  </si>
  <si>
    <t>х</t>
  </si>
  <si>
    <t xml:space="preserve">в МБУ «ГСК «Олимп» проектные работы крытого катка «Звездный» </t>
  </si>
  <si>
    <t xml:space="preserve">Данные федеральной формы статистической отчетности 1-ФК. </t>
  </si>
  <si>
    <t xml:space="preserve">Задача 3.  Материально-техническое обеспечение учреждений, осуществляющих деятельность в области физической культуры и спорта в городе Ачинске
</t>
  </si>
  <si>
    <t xml:space="preserve">Задача 4. "Развитие адаптивной физической культуры и спорта"
</t>
  </si>
  <si>
    <t>Целевой показатель 9. Количество проведенных спортивно-массовых мероприятий для инвалидов</t>
  </si>
  <si>
    <t>%</t>
  </si>
  <si>
    <t xml:space="preserve">Родпрограмма 4. Целевой показатель . Доля лиц с ограниченными возможностями здоровья и инвалидов, систематически занимающихся физической культурой и спортом, в общей численности указанной категории населения
</t>
  </si>
  <si>
    <t>Данные федеральной формы статистической отчетности 3-АФК</t>
  </si>
  <si>
    <t>Карабарина Е.В.</t>
  </si>
  <si>
    <t xml:space="preserve">                                         </t>
  </si>
  <si>
    <t>Начальник отдела спорта и молодежной политики администрации города Ачинска</t>
  </si>
  <si>
    <t>С.Ю. Епишин</t>
  </si>
  <si>
    <t>Карабарина Е.В. 6-14-36</t>
  </si>
  <si>
    <t>6-14-36</t>
  </si>
  <si>
    <t>Начальник отдела спорта и молодежной политики администрации города Ачинска     ______________________________С.Ю.Епишин</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</si>
</sst>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0.0"/>
  </numFmts>
  <fonts count="13" x14ac:knownFonts="1">
    <font>
      <sz val="10"/>
      <name val="Arial"/>
    </font>
    <font>
      <sz val="12"/>
      <name val="Times New Roman"/>
      <family val="1"/>
      <charset val="204"/>
    </font>
    <font>
      <sz val="10"/>
      <name val="Times New Roman"/>
      <family val="1"/>
      <charset val="204"/>
    </font>
    <font>
      <sz val="11"/>
      <name val="Times New Roman"/>
      <family val="1"/>
      <charset val="204"/>
    </font>
    <font>
      <b/>
      <sz val="12"/>
      <name val="Times New Roman"/>
      <family val="1"/>
      <charset val="204"/>
    </font>
    <font>
      <b/>
      <sz val="11"/>
      <name val="Times New Roman"/>
      <family val="1"/>
      <charset val="204"/>
    </font>
    <font>
      <sz val="10"/>
      <name val="Arial"/>
      <family val="2"/>
      <charset val="204"/>
    </font>
    <font>
      <sz val="11"/>
      <color theme="1"/>
      <name val="Calibri"/>
      <family val="2"/>
      <charset val="204"/>
      <scheme val="minor"/>
    </font>
    <font>
      <b/>
      <sz val="10"/>
      <name val="Times New Roman"/>
      <family val="1"/>
      <charset val="204"/>
    </font>
    <font>
      <sz val="11"/>
      <color rgb="FFFF0000"/>
      <name val="Times New Roman"/>
      <family val="1"/>
      <charset val="204"/>
    </font>
    <font>
      <sz val="9"/>
      <color indexed="81"/>
      <name val="Tahoma"/>
      <family val="2"/>
      <charset val="204"/>
    </font>
    <font>
      <b/>
      <sz val="9"/>
      <color indexed="81"/>
      <name val="Tahoma"/>
      <family val="2"/>
      <charset val="204"/>
    </font>
    <font>
      <sz val="9"/>
      <name val="Times New Roman"/>
      <family val="1"/>
      <charset val="20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s>
  <cellStyleXfs count="3">
    <xf numFmtId="0" fontId="0" fillId="0" borderId="0"/>
    <xf numFmtId="0" fontId="7" fillId="0" borderId="0"/>
    <xf numFmtId="49" fontId="8" fillId="2" borderId="2" applyFont="0" applyBorder="0">
      <alignment vertical="center" wrapText="1"/>
    </xf>
  </cellStyleXfs>
  <cellXfs count="151">
    <xf numFmtId="0" fontId="0" fillId="0" borderId="0" xfId="0"/>
    <xf numFmtId="0" fontId="2" fillId="2" borderId="0" xfId="0" applyFont="1" applyFill="1"/>
    <xf numFmtId="0" fontId="2" fillId="2" borderId="0" xfId="0" applyFont="1" applyFill="1" applyAlignment="1">
      <alignment horizontal="left"/>
    </xf>
    <xf numFmtId="49" fontId="2" fillId="2" borderId="1" xfId="0" applyNumberFormat="1" applyFont="1" applyFill="1" applyBorder="1" applyAlignment="1" applyProtection="1">
      <alignment horizontal="center" vertical="center" wrapText="1"/>
    </xf>
    <xf numFmtId="0" fontId="2" fillId="2" borderId="7" xfId="0" applyFont="1" applyFill="1" applyBorder="1" applyAlignment="1">
      <alignment horizontal="center" wrapText="1"/>
    </xf>
    <xf numFmtId="49" fontId="2" fillId="2" borderId="5" xfId="0" applyNumberFormat="1" applyFont="1" applyFill="1" applyBorder="1" applyAlignment="1" applyProtection="1">
      <alignment horizontal="center" vertical="center" wrapText="1"/>
    </xf>
    <xf numFmtId="49" fontId="2" fillId="2" borderId="6" xfId="0" applyNumberFormat="1" applyFont="1" applyFill="1" applyBorder="1" applyAlignment="1" applyProtection="1">
      <alignment horizontal="center" vertical="center" wrapText="1"/>
    </xf>
    <xf numFmtId="0" fontId="2" fillId="2" borderId="0" xfId="0" applyFont="1" applyFill="1" applyAlignment="1"/>
    <xf numFmtId="0" fontId="3" fillId="0" borderId="0" xfId="0" applyFont="1" applyFill="1" applyAlignment="1">
      <alignment horizontal="right"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center" vertical="center"/>
    </xf>
    <xf numFmtId="0" fontId="2" fillId="2" borderId="7" xfId="0" applyFont="1" applyFill="1" applyBorder="1" applyAlignment="1">
      <alignment horizontal="left" wrapText="1"/>
    </xf>
    <xf numFmtId="0" fontId="2" fillId="2" borderId="7" xfId="0" applyFont="1" applyFill="1" applyBorder="1" applyAlignment="1">
      <alignment horizontal="right" vertical="center" wrapText="1"/>
    </xf>
    <xf numFmtId="0" fontId="1" fillId="2" borderId="0" xfId="0" applyFont="1" applyFill="1" applyAlignment="1">
      <alignment horizontal="right" vertical="center"/>
    </xf>
    <xf numFmtId="0" fontId="3" fillId="0" borderId="0" xfId="0" applyFont="1" applyFill="1"/>
    <xf numFmtId="49" fontId="3" fillId="0" borderId="1" xfId="0" applyNumberFormat="1" applyFont="1" applyFill="1" applyBorder="1" applyAlignment="1" applyProtection="1">
      <alignment horizontal="center" vertical="center" wrapText="1"/>
    </xf>
    <xf numFmtId="49" fontId="3" fillId="0" borderId="5" xfId="0" applyNumberFormat="1" applyFont="1" applyFill="1" applyBorder="1" applyAlignment="1" applyProtection="1">
      <alignment horizontal="center" vertical="center" wrapText="1"/>
    </xf>
    <xf numFmtId="49" fontId="3" fillId="0" borderId="6" xfId="0" applyNumberFormat="1" applyFont="1" applyFill="1" applyBorder="1" applyAlignment="1" applyProtection="1">
      <alignment horizontal="center" vertical="center" wrapText="1"/>
    </xf>
    <xf numFmtId="0" fontId="3" fillId="0" borderId="0" xfId="0" applyFont="1" applyFill="1" applyAlignment="1"/>
    <xf numFmtId="49" fontId="3" fillId="0" borderId="1" xfId="0" applyNumberFormat="1" applyFont="1" applyFill="1" applyBorder="1" applyAlignment="1" applyProtection="1">
      <alignment vertical="center" wrapText="1"/>
    </xf>
    <xf numFmtId="49" fontId="5" fillId="0" borderId="1" xfId="0" applyNumberFormat="1" applyFont="1" applyFill="1" applyBorder="1" applyAlignment="1" applyProtection="1">
      <alignment vertical="center" wrapText="1"/>
    </xf>
    <xf numFmtId="0" fontId="3" fillId="0" borderId="0" xfId="0" applyFont="1" applyFill="1" applyAlignment="1">
      <alignment horizontal="center"/>
    </xf>
    <xf numFmtId="0" fontId="3" fillId="0" borderId="0" xfId="0" applyFont="1" applyFill="1" applyBorder="1" applyAlignment="1" applyProtection="1">
      <alignment horizontal="center"/>
    </xf>
    <xf numFmtId="0" fontId="3" fillId="0" borderId="0" xfId="0" applyFont="1" applyFill="1" applyAlignment="1">
      <alignment horizontal="center" vertical="center"/>
    </xf>
    <xf numFmtId="0" fontId="3" fillId="0" borderId="0" xfId="0" applyFont="1" applyFill="1" applyBorder="1" applyAlignment="1" applyProtection="1">
      <alignment horizontal="center"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4" fillId="2" borderId="0" xfId="0" applyFont="1" applyFill="1" applyBorder="1" applyAlignment="1">
      <alignment wrapText="1"/>
    </xf>
    <xf numFmtId="165" fontId="5" fillId="0" borderId="1" xfId="0" applyNumberFormat="1" applyFont="1" applyFill="1" applyBorder="1" applyAlignment="1" applyProtection="1">
      <alignment horizontal="center" vertical="center" wrapText="1"/>
    </xf>
    <xf numFmtId="165" fontId="3"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left" vertical="center" wrapText="1"/>
    </xf>
    <xf numFmtId="49" fontId="8" fillId="0" borderId="1" xfId="0" applyNumberFormat="1" applyFont="1" applyFill="1" applyBorder="1" applyAlignment="1" applyProtection="1">
      <alignment horizontal="center" vertical="center" wrapText="1"/>
    </xf>
    <xf numFmtId="165" fontId="8" fillId="0" borderId="1" xfId="0" applyNumberFormat="1" applyFont="1" applyFill="1" applyBorder="1" applyAlignment="1" applyProtection="1">
      <alignment horizontal="right" vertical="center" wrapText="1"/>
    </xf>
    <xf numFmtId="0" fontId="2" fillId="0" borderId="0" xfId="0" applyFont="1" applyFill="1"/>
    <xf numFmtId="4" fontId="8" fillId="0" borderId="1" xfId="0" applyNumberFormat="1" applyFont="1" applyFill="1" applyBorder="1" applyAlignment="1" applyProtection="1">
      <alignment horizontal="right" vertical="center" wrapText="1"/>
    </xf>
    <xf numFmtId="4" fontId="3" fillId="0" borderId="1" xfId="0" applyNumberFormat="1" applyFont="1" applyFill="1" applyBorder="1" applyAlignment="1" applyProtection="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49" fontId="2" fillId="2" borderId="1" xfId="0" applyNumberFormat="1" applyFont="1" applyFill="1" applyBorder="1" applyAlignment="1" applyProtection="1">
      <alignment horizontal="center" vertical="center" wrapText="1"/>
    </xf>
    <xf numFmtId="0" fontId="2" fillId="2" borderId="5"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6" xfId="0" applyFont="1" applyFill="1" applyBorder="1" applyAlignment="1">
      <alignment horizontal="left" vertical="center" wrapText="1"/>
    </xf>
    <xf numFmtId="0" fontId="8"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1" fontId="1" fillId="2" borderId="1" xfId="0" applyNumberFormat="1" applyFont="1" applyFill="1" applyBorder="1" applyAlignment="1">
      <alignment horizontal="left" vertical="center" wrapText="1"/>
    </xf>
    <xf numFmtId="0" fontId="2"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49" fontId="8" fillId="0" borderId="2" xfId="0" applyNumberFormat="1" applyFont="1" applyFill="1" applyBorder="1" applyAlignment="1" applyProtection="1">
      <alignment vertical="center" wrapText="1"/>
    </xf>
    <xf numFmtId="49" fontId="8" fillId="0" borderId="3" xfId="0" applyNumberFormat="1" applyFont="1" applyFill="1" applyBorder="1" applyAlignment="1" applyProtection="1">
      <alignment vertical="center" wrapText="1"/>
    </xf>
    <xf numFmtId="49" fontId="8" fillId="0" borderId="4" xfId="0" applyNumberFormat="1" applyFont="1" applyFill="1" applyBorder="1" applyAlignment="1" applyProtection="1">
      <alignment vertical="center" wrapText="1"/>
    </xf>
    <xf numFmtId="49" fontId="2" fillId="2" borderId="1" xfId="0" applyNumberFormat="1"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4" fillId="2" borderId="0" xfId="0" applyFont="1" applyFill="1" applyBorder="1" applyAlignment="1">
      <alignment horizontal="center" wrapText="1"/>
    </xf>
    <xf numFmtId="0" fontId="8" fillId="0" borderId="2"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0" borderId="2" xfId="0" applyNumberFormat="1" applyFont="1" applyFill="1" applyBorder="1" applyAlignment="1" applyProtection="1">
      <alignment vertical="center" wrapText="1"/>
    </xf>
    <xf numFmtId="0" fontId="3" fillId="0" borderId="3" xfId="0" applyNumberFormat="1" applyFont="1" applyFill="1" applyBorder="1" applyAlignment="1" applyProtection="1">
      <alignment vertical="center" wrapText="1"/>
    </xf>
    <xf numFmtId="0" fontId="3" fillId="0" borderId="4" xfId="0" applyNumberFormat="1" applyFont="1" applyFill="1" applyBorder="1" applyAlignment="1" applyProtection="1">
      <alignment vertical="center" wrapText="1"/>
    </xf>
    <xf numFmtId="49" fontId="3" fillId="0" borderId="2" xfId="0" applyNumberFormat="1" applyFont="1" applyFill="1" applyBorder="1" applyAlignment="1" applyProtection="1">
      <alignment vertical="center" wrapText="1"/>
    </xf>
    <xf numFmtId="49" fontId="3" fillId="0" borderId="3" xfId="0" applyNumberFormat="1" applyFont="1" applyFill="1" applyBorder="1" applyAlignment="1" applyProtection="1">
      <alignment vertical="center" wrapText="1"/>
    </xf>
    <xf numFmtId="49" fontId="3" fillId="0" borderId="4" xfId="0" applyNumberFormat="1" applyFont="1" applyFill="1" applyBorder="1" applyAlignment="1" applyProtection="1">
      <alignment vertical="center" wrapText="1"/>
    </xf>
    <xf numFmtId="164" fontId="3" fillId="0" borderId="2" xfId="0" applyNumberFormat="1" applyFont="1" applyFill="1" applyBorder="1" applyAlignment="1" applyProtection="1">
      <alignment vertical="center" wrapText="1"/>
    </xf>
    <xf numFmtId="164" fontId="3" fillId="0" borderId="3" xfId="0" applyNumberFormat="1" applyFont="1" applyFill="1" applyBorder="1" applyAlignment="1" applyProtection="1">
      <alignment vertical="center" wrapText="1"/>
    </xf>
    <xf numFmtId="164" fontId="3" fillId="0" borderId="4" xfId="0" applyNumberFormat="1" applyFont="1" applyFill="1" applyBorder="1" applyAlignment="1" applyProtection="1">
      <alignment vertical="center" wrapText="1"/>
    </xf>
    <xf numFmtId="164" fontId="9" fillId="0" borderId="3" xfId="0" applyNumberFormat="1" applyFont="1" applyFill="1" applyBorder="1" applyAlignment="1" applyProtection="1">
      <alignment vertical="center" wrapText="1"/>
    </xf>
    <xf numFmtId="164" fontId="9" fillId="0" borderId="4" xfId="0" applyNumberFormat="1" applyFont="1" applyFill="1" applyBorder="1" applyAlignment="1" applyProtection="1">
      <alignment vertical="center" wrapText="1"/>
    </xf>
    <xf numFmtId="0" fontId="5" fillId="0" borderId="0" xfId="0" applyFont="1" applyFill="1" applyBorder="1" applyAlignment="1" applyProtection="1">
      <alignment horizont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0" fillId="0" borderId="4" xfId="0" applyBorder="1" applyAlignment="1">
      <alignment vertical="center" wrapText="1"/>
    </xf>
    <xf numFmtId="0" fontId="6" fillId="0" borderId="2" xfId="0" applyFont="1" applyBorder="1" applyAlignment="1">
      <alignment vertical="center" wrapText="1"/>
    </xf>
    <xf numFmtId="0" fontId="0" fillId="0" borderId="3" xfId="0" applyBorder="1" applyAlignment="1">
      <alignment vertical="center" wrapText="1"/>
    </xf>
    <xf numFmtId="49" fontId="5" fillId="0" borderId="3" xfId="0" applyNumberFormat="1" applyFont="1" applyFill="1" applyBorder="1" applyAlignment="1" applyProtection="1">
      <alignment vertical="center" wrapText="1"/>
    </xf>
    <xf numFmtId="49" fontId="5" fillId="0" borderId="4" xfId="0" applyNumberFormat="1" applyFont="1" applyFill="1" applyBorder="1" applyAlignment="1" applyProtection="1">
      <alignment vertical="center" wrapText="1"/>
    </xf>
    <xf numFmtId="0" fontId="2" fillId="2" borderId="0" xfId="0" applyFont="1" applyFill="1" applyBorder="1" applyAlignment="1">
      <alignment horizontal="left" vertical="center" wrapText="1"/>
    </xf>
    <xf numFmtId="49" fontId="2" fillId="2" borderId="2" xfId="0" applyNumberFormat="1" applyFont="1" applyFill="1" applyBorder="1" applyAlignment="1" applyProtection="1">
      <alignment vertical="center" wrapText="1"/>
    </xf>
    <xf numFmtId="49" fontId="2" fillId="2" borderId="1" xfId="0" applyNumberFormat="1" applyFont="1" applyFill="1" applyBorder="1" applyAlignment="1" applyProtection="1">
      <alignment horizontal="left" vertical="center" wrapText="1"/>
    </xf>
    <xf numFmtId="4" fontId="2" fillId="2" borderId="1" xfId="0" applyNumberFormat="1" applyFont="1" applyFill="1" applyBorder="1" applyAlignment="1" applyProtection="1">
      <alignment horizontal="right" vertical="center" wrapText="1"/>
    </xf>
    <xf numFmtId="0" fontId="2" fillId="2" borderId="2" xfId="0" applyNumberFormat="1" applyFont="1" applyFill="1" applyBorder="1" applyAlignment="1">
      <alignment horizontal="center" vertical="center"/>
    </xf>
    <xf numFmtId="49" fontId="2" fillId="2" borderId="3" xfId="0" applyNumberFormat="1" applyFont="1" applyFill="1" applyBorder="1" applyAlignment="1" applyProtection="1">
      <alignment vertical="center" wrapText="1"/>
    </xf>
    <xf numFmtId="0" fontId="2" fillId="2" borderId="3" xfId="0" applyNumberFormat="1" applyFont="1" applyFill="1" applyBorder="1" applyAlignment="1">
      <alignment horizontal="center" vertical="center"/>
    </xf>
    <xf numFmtId="49" fontId="2" fillId="2" borderId="4" xfId="0" applyNumberFormat="1" applyFont="1" applyFill="1" applyBorder="1" applyAlignment="1" applyProtection="1">
      <alignment vertical="center" wrapText="1"/>
    </xf>
    <xf numFmtId="0" fontId="2" fillId="2" borderId="4" xfId="0" applyNumberFormat="1" applyFont="1" applyFill="1" applyBorder="1" applyAlignment="1">
      <alignment horizontal="center" vertical="center"/>
    </xf>
    <xf numFmtId="0" fontId="2" fillId="2" borderId="2" xfId="0" applyNumberFormat="1" applyFont="1" applyFill="1" applyBorder="1" applyAlignment="1" applyProtection="1">
      <alignment horizontal="left" vertical="center" wrapText="1"/>
    </xf>
    <xf numFmtId="0" fontId="2" fillId="2" borderId="3" xfId="0" applyNumberFormat="1" applyFont="1" applyFill="1" applyBorder="1" applyAlignment="1" applyProtection="1">
      <alignment horizontal="left" vertical="center" wrapText="1"/>
    </xf>
    <xf numFmtId="0" fontId="2" fillId="2" borderId="4" xfId="0" applyNumberFormat="1" applyFont="1" applyFill="1" applyBorder="1" applyAlignment="1" applyProtection="1">
      <alignment horizontal="left" vertical="center" wrapText="1"/>
    </xf>
    <xf numFmtId="164" fontId="2" fillId="2" borderId="2" xfId="0" applyNumberFormat="1" applyFont="1" applyFill="1" applyBorder="1" applyAlignment="1" applyProtection="1">
      <alignment vertical="center" wrapText="1"/>
    </xf>
    <xf numFmtId="164" fontId="2" fillId="2" borderId="3" xfId="0" applyNumberFormat="1" applyFont="1" applyFill="1" applyBorder="1" applyAlignment="1" applyProtection="1">
      <alignment vertical="center" wrapText="1"/>
    </xf>
    <xf numFmtId="164" fontId="2" fillId="2" borderId="4" xfId="0" applyNumberFormat="1" applyFont="1" applyFill="1" applyBorder="1" applyAlignment="1" applyProtection="1">
      <alignment vertical="center" wrapText="1"/>
    </xf>
    <xf numFmtId="49" fontId="8" fillId="2" borderId="2" xfId="0" applyNumberFormat="1" applyFont="1" applyFill="1" applyBorder="1" applyAlignment="1" applyProtection="1">
      <alignment vertical="center" wrapText="1"/>
    </xf>
    <xf numFmtId="49" fontId="8" fillId="2" borderId="3" xfId="0" applyNumberFormat="1" applyFont="1" applyFill="1" applyBorder="1" applyAlignment="1" applyProtection="1">
      <alignment vertical="center" wrapText="1"/>
    </xf>
    <xf numFmtId="49" fontId="8" fillId="2" borderId="4" xfId="0" applyNumberFormat="1" applyFont="1" applyFill="1" applyBorder="1" applyAlignment="1" applyProtection="1">
      <alignment vertical="center" wrapText="1"/>
    </xf>
    <xf numFmtId="0" fontId="2" fillId="2" borderId="2" xfId="0" applyNumberFormat="1" applyFont="1" applyFill="1" applyBorder="1" applyAlignment="1">
      <alignment horizontal="left" vertical="center" wrapText="1"/>
    </xf>
    <xf numFmtId="0" fontId="2" fillId="2" borderId="3" xfId="0" applyNumberFormat="1" applyFont="1" applyFill="1" applyBorder="1" applyAlignment="1">
      <alignment horizontal="left" vertical="center"/>
    </xf>
    <xf numFmtId="0" fontId="2" fillId="2" borderId="4" xfId="0" applyNumberFormat="1" applyFont="1" applyFill="1" applyBorder="1" applyAlignment="1">
      <alignment horizontal="left" vertical="center"/>
    </xf>
    <xf numFmtId="49" fontId="2" fillId="2" borderId="4" xfId="0" applyNumberFormat="1"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4" fontId="2" fillId="2" borderId="6" xfId="0" applyNumberFormat="1" applyFont="1" applyFill="1" applyBorder="1" applyAlignment="1" applyProtection="1">
      <alignment horizontal="right" vertical="center" wrapText="1"/>
    </xf>
    <xf numFmtId="0" fontId="0" fillId="2" borderId="3" xfId="0" applyFill="1" applyBorder="1" applyAlignment="1">
      <alignment vertical="center" wrapText="1"/>
    </xf>
    <xf numFmtId="0" fontId="0" fillId="2" borderId="3" xfId="0" applyFill="1" applyBorder="1" applyAlignment="1">
      <alignment horizontal="left" vertical="center" wrapText="1"/>
    </xf>
    <xf numFmtId="0" fontId="0" fillId="2" borderId="4" xfId="0" applyFill="1" applyBorder="1" applyAlignment="1">
      <alignment vertical="center" wrapText="1"/>
    </xf>
    <xf numFmtId="0" fontId="0" fillId="2" borderId="4" xfId="0" applyFill="1" applyBorder="1" applyAlignment="1">
      <alignment horizontal="left" vertical="center" wrapText="1"/>
    </xf>
    <xf numFmtId="0" fontId="2" fillId="2" borderId="2" xfId="0" applyNumberFormat="1" applyFont="1" applyFill="1" applyBorder="1" applyAlignment="1">
      <alignment horizontal="center" vertical="center" wrapText="1"/>
    </xf>
    <xf numFmtId="0" fontId="2" fillId="2" borderId="3" xfId="0" applyNumberFormat="1" applyFont="1" applyFill="1" applyBorder="1" applyAlignment="1">
      <alignment horizontal="left" vertical="center" wrapText="1"/>
    </xf>
    <xf numFmtId="0" fontId="2" fillId="2" borderId="4" xfId="0" applyNumberFormat="1" applyFont="1" applyFill="1" applyBorder="1" applyAlignment="1">
      <alignment horizontal="left" vertical="center" wrapText="1"/>
    </xf>
    <xf numFmtId="0" fontId="2" fillId="2" borderId="9" xfId="0" applyFont="1" applyFill="1" applyBorder="1" applyAlignment="1">
      <alignment vertical="center" wrapText="1"/>
    </xf>
    <xf numFmtId="0" fontId="6" fillId="2" borderId="13" xfId="0" applyFont="1" applyFill="1" applyBorder="1" applyAlignment="1">
      <alignment vertical="center" wrapText="1"/>
    </xf>
    <xf numFmtId="0" fontId="6" fillId="2" borderId="11" xfId="0" applyFont="1" applyFill="1" applyBorder="1" applyAlignment="1">
      <alignment vertical="center" wrapText="1"/>
    </xf>
    <xf numFmtId="0" fontId="2" fillId="2" borderId="14" xfId="0" applyFont="1" applyFill="1" applyBorder="1" applyAlignment="1">
      <alignment horizontal="center" vertical="center" wrapText="1"/>
    </xf>
    <xf numFmtId="0" fontId="2" fillId="2" borderId="14" xfId="0" applyFont="1" applyFill="1" applyBorder="1" applyAlignment="1">
      <alignment horizontal="left" vertical="center" wrapText="1"/>
    </xf>
    <xf numFmtId="49" fontId="2" fillId="2" borderId="0" xfId="0" applyNumberFormat="1" applyFont="1" applyFill="1" applyBorder="1" applyAlignment="1" applyProtection="1">
      <alignment horizontal="center" vertical="center" wrapText="1"/>
    </xf>
    <xf numFmtId="4" fontId="2" fillId="2" borderId="0" xfId="0" applyNumberFormat="1" applyFont="1" applyFill="1" applyBorder="1" applyAlignment="1" applyProtection="1">
      <alignment horizontal="right" vertical="center" wrapText="1"/>
    </xf>
    <xf numFmtId="0" fontId="2" fillId="2" borderId="0" xfId="0" applyNumberFormat="1" applyFont="1" applyFill="1" applyBorder="1" applyAlignment="1" applyProtection="1">
      <alignment horizontal="left" vertical="center" wrapText="1"/>
    </xf>
    <xf numFmtId="0" fontId="0" fillId="0" borderId="0" xfId="0"/>
    <xf numFmtId="0" fontId="12" fillId="0" borderId="0" xfId="0" applyFont="1"/>
  </cellXfs>
  <cellStyles count="3">
    <cellStyle name="Обычный" xfId="0" builtinId="0"/>
    <cellStyle name="Обычный 2" xfId="1"/>
    <cellStyle name="Стиль 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5"/>
  <sheetViews>
    <sheetView view="pageBreakPreview" zoomScale="70" zoomScaleSheetLayoutView="70" workbookViewId="0">
      <pane ySplit="7" topLeftCell="A26" activePane="bottomLeft" state="frozen"/>
      <selection pane="bottomLeft" activeCell="B33" sqref="B33:E34"/>
    </sheetView>
  </sheetViews>
  <sheetFormatPr defaultColWidth="18.6640625" defaultRowHeight="13.2" x14ac:dyDescent="0.25"/>
  <cols>
    <col min="1" max="1" width="7.88671875" style="13" customWidth="1"/>
    <col min="2" max="2" width="46.33203125" style="12" customWidth="1"/>
    <col min="3" max="3" width="10.88671875" style="13" customWidth="1"/>
    <col min="4" max="4" width="10.5546875" style="13" customWidth="1"/>
    <col min="5" max="5" width="18.6640625" style="13"/>
    <col min="6" max="6" width="13.6640625" style="13" customWidth="1"/>
    <col min="7" max="7" width="15" style="13" customWidth="1"/>
    <col min="8" max="8" width="18.6640625" style="13"/>
    <col min="9" max="9" width="13" style="13" customWidth="1"/>
    <col min="10" max="10" width="15.33203125" style="13" customWidth="1"/>
    <col min="11" max="11" width="39.88671875" style="12" customWidth="1"/>
    <col min="12" max="16384" width="18.6640625" style="13"/>
  </cols>
  <sheetData>
    <row r="1" spans="1:11" x14ac:dyDescent="0.25">
      <c r="A1" s="9"/>
      <c r="B1" s="10"/>
      <c r="C1" s="9"/>
      <c r="D1" s="9"/>
      <c r="E1" s="9"/>
      <c r="F1" s="9"/>
      <c r="G1" s="9"/>
      <c r="H1" s="9"/>
      <c r="I1" s="9"/>
      <c r="J1" s="9"/>
      <c r="K1" s="11" t="s">
        <v>94</v>
      </c>
    </row>
    <row r="2" spans="1:11" ht="42.75" customHeight="1" x14ac:dyDescent="0.25">
      <c r="A2" s="53" t="s">
        <v>95</v>
      </c>
      <c r="B2" s="53"/>
      <c r="C2" s="53"/>
      <c r="D2" s="53"/>
      <c r="E2" s="53"/>
      <c r="F2" s="53"/>
      <c r="G2" s="53"/>
      <c r="H2" s="53"/>
      <c r="I2" s="53"/>
      <c r="J2" s="53"/>
      <c r="K2" s="53"/>
    </row>
    <row r="4" spans="1:11" x14ac:dyDescent="0.25">
      <c r="A4" s="54" t="s">
        <v>87</v>
      </c>
      <c r="B4" s="50" t="s">
        <v>88</v>
      </c>
      <c r="C4" s="54" t="s">
        <v>89</v>
      </c>
      <c r="D4" s="54" t="s">
        <v>90</v>
      </c>
      <c r="E4" s="54" t="s">
        <v>126</v>
      </c>
      <c r="F4" s="54" t="s">
        <v>155</v>
      </c>
      <c r="G4" s="54"/>
      <c r="H4" s="54"/>
      <c r="I4" s="54" t="s">
        <v>57</v>
      </c>
      <c r="J4" s="54"/>
      <c r="K4" s="54" t="s">
        <v>91</v>
      </c>
    </row>
    <row r="5" spans="1:11" x14ac:dyDescent="0.25">
      <c r="A5" s="54"/>
      <c r="B5" s="50"/>
      <c r="C5" s="54"/>
      <c r="D5" s="54"/>
      <c r="E5" s="54"/>
      <c r="F5" s="54"/>
      <c r="G5" s="54"/>
      <c r="H5" s="54"/>
      <c r="I5" s="54"/>
      <c r="J5" s="54"/>
      <c r="K5" s="54"/>
    </row>
    <row r="6" spans="1:11" ht="25.5" customHeight="1" x14ac:dyDescent="0.25">
      <c r="A6" s="54"/>
      <c r="B6" s="50"/>
      <c r="C6" s="54"/>
      <c r="D6" s="54"/>
      <c r="E6" s="54" t="s">
        <v>63</v>
      </c>
      <c r="F6" s="54" t="s">
        <v>59</v>
      </c>
      <c r="G6" s="54"/>
      <c r="H6" s="54" t="s">
        <v>92</v>
      </c>
      <c r="I6" s="54">
        <v>2021</v>
      </c>
      <c r="J6" s="54">
        <v>2022</v>
      </c>
      <c r="K6" s="54"/>
    </row>
    <row r="7" spans="1:11" x14ac:dyDescent="0.25">
      <c r="A7" s="54"/>
      <c r="B7" s="50"/>
      <c r="C7" s="54"/>
      <c r="D7" s="54"/>
      <c r="E7" s="54"/>
      <c r="F7" s="29" t="s">
        <v>62</v>
      </c>
      <c r="G7" s="29" t="s">
        <v>63</v>
      </c>
      <c r="H7" s="54"/>
      <c r="I7" s="54"/>
      <c r="J7" s="54"/>
      <c r="K7" s="54"/>
    </row>
    <row r="8" spans="1:11" ht="22.5" customHeight="1" x14ac:dyDescent="0.25">
      <c r="A8" s="49" t="s">
        <v>114</v>
      </c>
      <c r="B8" s="49"/>
      <c r="C8" s="49"/>
      <c r="D8" s="49"/>
      <c r="E8" s="49"/>
      <c r="F8" s="49"/>
      <c r="G8" s="49"/>
      <c r="H8" s="49"/>
      <c r="I8" s="49"/>
      <c r="J8" s="49"/>
      <c r="K8" s="49"/>
    </row>
    <row r="9" spans="1:11" ht="30" customHeight="1" x14ac:dyDescent="0.25">
      <c r="A9" s="50" t="s">
        <v>97</v>
      </c>
      <c r="B9" s="50"/>
      <c r="C9" s="50"/>
      <c r="D9" s="50"/>
      <c r="E9" s="50"/>
      <c r="F9" s="50"/>
      <c r="G9" s="50"/>
      <c r="H9" s="50"/>
      <c r="I9" s="50"/>
      <c r="J9" s="50"/>
      <c r="K9" s="50"/>
    </row>
    <row r="10" spans="1:11" ht="26.4" x14ac:dyDescent="0.25">
      <c r="A10" s="43">
        <v>1</v>
      </c>
      <c r="B10" s="44" t="s">
        <v>98</v>
      </c>
      <c r="C10" s="43" t="s">
        <v>93</v>
      </c>
      <c r="D10" s="43" t="s">
        <v>186</v>
      </c>
      <c r="E10" s="43">
        <v>7633</v>
      </c>
      <c r="F10" s="43">
        <v>7633</v>
      </c>
      <c r="G10" s="43">
        <v>7633</v>
      </c>
      <c r="H10" s="43">
        <f t="shared" ref="H10:H25" si="0">G10-F10</f>
        <v>0</v>
      </c>
      <c r="I10" s="43">
        <v>7633</v>
      </c>
      <c r="J10" s="43">
        <v>7633</v>
      </c>
      <c r="K10" s="44"/>
    </row>
    <row r="11" spans="1:11" ht="39.6" x14ac:dyDescent="0.25">
      <c r="A11" s="43">
        <v>2</v>
      </c>
      <c r="B11" s="44" t="s">
        <v>99</v>
      </c>
      <c r="C11" s="43" t="s">
        <v>93</v>
      </c>
      <c r="D11" s="43" t="s">
        <v>186</v>
      </c>
      <c r="E11" s="43">
        <v>44239</v>
      </c>
      <c r="F11" s="43">
        <v>45252</v>
      </c>
      <c r="G11" s="43">
        <v>45252</v>
      </c>
      <c r="H11" s="43">
        <f t="shared" si="0"/>
        <v>0</v>
      </c>
      <c r="I11" s="43">
        <v>46259</v>
      </c>
      <c r="J11" s="43">
        <v>46260</v>
      </c>
      <c r="K11" s="44" t="s">
        <v>100</v>
      </c>
    </row>
    <row r="12" spans="1:11" ht="52.8" x14ac:dyDescent="0.25">
      <c r="A12" s="43">
        <v>3</v>
      </c>
      <c r="B12" s="44" t="s">
        <v>101</v>
      </c>
      <c r="C12" s="43" t="s">
        <v>93</v>
      </c>
      <c r="D12" s="43" t="s">
        <v>186</v>
      </c>
      <c r="E12" s="43">
        <v>60</v>
      </c>
      <c r="F12" s="43">
        <v>60</v>
      </c>
      <c r="G12" s="43">
        <v>60</v>
      </c>
      <c r="H12" s="43">
        <f t="shared" si="0"/>
        <v>0</v>
      </c>
      <c r="I12" s="43">
        <v>60</v>
      </c>
      <c r="J12" s="43">
        <v>60</v>
      </c>
      <c r="K12" s="44" t="s">
        <v>102</v>
      </c>
    </row>
    <row r="13" spans="1:11" ht="303" customHeight="1" x14ac:dyDescent="0.25">
      <c r="A13" s="43">
        <v>4</v>
      </c>
      <c r="B13" s="44" t="s">
        <v>103</v>
      </c>
      <c r="C13" s="43" t="s">
        <v>93</v>
      </c>
      <c r="D13" s="43" t="s">
        <v>186</v>
      </c>
      <c r="E13" s="43">
        <v>2928</v>
      </c>
      <c r="F13" s="43">
        <v>2933</v>
      </c>
      <c r="G13" s="43">
        <v>2933</v>
      </c>
      <c r="H13" s="43">
        <f t="shared" si="0"/>
        <v>0</v>
      </c>
      <c r="I13" s="43">
        <v>2943</v>
      </c>
      <c r="J13" s="43">
        <v>2945</v>
      </c>
      <c r="K13" s="44" t="s">
        <v>121</v>
      </c>
    </row>
    <row r="14" spans="1:11" ht="39.6" x14ac:dyDescent="0.25">
      <c r="A14" s="43">
        <v>5</v>
      </c>
      <c r="B14" s="44" t="s">
        <v>104</v>
      </c>
      <c r="C14" s="43" t="s">
        <v>93</v>
      </c>
      <c r="D14" s="43" t="s">
        <v>186</v>
      </c>
      <c r="E14" s="43">
        <v>95</v>
      </c>
      <c r="F14" s="43">
        <v>100</v>
      </c>
      <c r="G14" s="43">
        <v>100</v>
      </c>
      <c r="H14" s="43">
        <f t="shared" si="0"/>
        <v>0</v>
      </c>
      <c r="I14" s="43">
        <v>105</v>
      </c>
      <c r="J14" s="43">
        <v>105</v>
      </c>
      <c r="K14" s="44" t="s">
        <v>105</v>
      </c>
    </row>
    <row r="15" spans="1:11" ht="52.8" x14ac:dyDescent="0.25">
      <c r="A15" s="43">
        <v>6</v>
      </c>
      <c r="B15" s="44" t="s">
        <v>106</v>
      </c>
      <c r="C15" s="43" t="s">
        <v>93</v>
      </c>
      <c r="D15" s="43" t="s">
        <v>186</v>
      </c>
      <c r="E15" s="43">
        <v>21</v>
      </c>
      <c r="F15" s="43">
        <v>21</v>
      </c>
      <c r="G15" s="43">
        <v>21</v>
      </c>
      <c r="H15" s="43">
        <f t="shared" si="0"/>
        <v>0</v>
      </c>
      <c r="I15" s="43">
        <v>21</v>
      </c>
      <c r="J15" s="43">
        <v>21</v>
      </c>
      <c r="K15" s="44" t="s">
        <v>113</v>
      </c>
    </row>
    <row r="16" spans="1:11" ht="26.4" x14ac:dyDescent="0.25">
      <c r="A16" s="43">
        <v>7</v>
      </c>
      <c r="B16" s="44" t="s">
        <v>107</v>
      </c>
      <c r="C16" s="43" t="s">
        <v>96</v>
      </c>
      <c r="D16" s="43" t="s">
        <v>186</v>
      </c>
      <c r="E16" s="43">
        <v>224</v>
      </c>
      <c r="F16" s="43">
        <v>224</v>
      </c>
      <c r="G16" s="43">
        <v>224</v>
      </c>
      <c r="H16" s="43">
        <f t="shared" si="0"/>
        <v>0</v>
      </c>
      <c r="I16" s="43">
        <v>224</v>
      </c>
      <c r="J16" s="43">
        <v>224</v>
      </c>
      <c r="K16" s="44"/>
    </row>
    <row r="17" spans="1:11" ht="15.6" x14ac:dyDescent="0.25">
      <c r="A17" s="51" t="s">
        <v>108</v>
      </c>
      <c r="B17" s="51"/>
      <c r="C17" s="51"/>
      <c r="D17" s="51"/>
      <c r="E17" s="52"/>
      <c r="F17" s="52"/>
      <c r="G17" s="52"/>
      <c r="H17" s="52"/>
      <c r="I17" s="52"/>
      <c r="J17" s="52"/>
      <c r="K17" s="51"/>
    </row>
    <row r="18" spans="1:11" ht="15.6" x14ac:dyDescent="0.25">
      <c r="A18" s="51" t="s">
        <v>122</v>
      </c>
      <c r="B18" s="51"/>
      <c r="C18" s="51"/>
      <c r="D18" s="51"/>
      <c r="E18" s="52"/>
      <c r="F18" s="52"/>
      <c r="G18" s="52"/>
      <c r="H18" s="52"/>
      <c r="I18" s="52"/>
      <c r="J18" s="52"/>
      <c r="K18" s="51"/>
    </row>
    <row r="19" spans="1:11" ht="26.4" x14ac:dyDescent="0.25">
      <c r="A19" s="29">
        <v>8</v>
      </c>
      <c r="B19" s="28" t="s">
        <v>98</v>
      </c>
      <c r="C19" s="29" t="s">
        <v>93</v>
      </c>
      <c r="D19" s="29">
        <v>0.11</v>
      </c>
      <c r="E19" s="29">
        <v>7663</v>
      </c>
      <c r="F19" s="29">
        <v>7663</v>
      </c>
      <c r="G19" s="29">
        <v>7663</v>
      </c>
      <c r="H19" s="29">
        <f t="shared" ref="H19:H20" si="1">G19-F19</f>
        <v>0</v>
      </c>
      <c r="I19" s="29">
        <v>7663</v>
      </c>
      <c r="J19" s="29">
        <v>7663</v>
      </c>
      <c r="K19" s="28"/>
    </row>
    <row r="20" spans="1:11" ht="39.6" x14ac:dyDescent="0.25">
      <c r="A20" s="29">
        <v>9</v>
      </c>
      <c r="B20" s="28" t="s">
        <v>99</v>
      </c>
      <c r="C20" s="29" t="s">
        <v>93</v>
      </c>
      <c r="D20" s="29">
        <v>0.12</v>
      </c>
      <c r="E20" s="29">
        <v>44239</v>
      </c>
      <c r="F20" s="29">
        <v>45252</v>
      </c>
      <c r="G20" s="29">
        <v>45252</v>
      </c>
      <c r="H20" s="29">
        <f t="shared" si="1"/>
        <v>0</v>
      </c>
      <c r="I20" s="29">
        <v>46259</v>
      </c>
      <c r="J20" s="29">
        <v>46260</v>
      </c>
      <c r="K20" s="28" t="s">
        <v>100</v>
      </c>
    </row>
    <row r="21" spans="1:11" x14ac:dyDescent="0.25">
      <c r="A21" s="46" t="s">
        <v>109</v>
      </c>
      <c r="B21" s="47"/>
      <c r="C21" s="47"/>
      <c r="D21" s="47"/>
      <c r="E21" s="47"/>
      <c r="F21" s="47"/>
      <c r="G21" s="47"/>
      <c r="H21" s="47"/>
      <c r="I21" s="47"/>
      <c r="J21" s="47"/>
      <c r="K21" s="48"/>
    </row>
    <row r="22" spans="1:11" x14ac:dyDescent="0.25">
      <c r="A22" s="50" t="s">
        <v>123</v>
      </c>
      <c r="B22" s="50"/>
      <c r="C22" s="50"/>
      <c r="D22" s="50"/>
      <c r="E22" s="50"/>
      <c r="F22" s="50"/>
      <c r="G22" s="50"/>
      <c r="H22" s="50"/>
      <c r="I22" s="50"/>
      <c r="J22" s="50"/>
      <c r="K22" s="50"/>
    </row>
    <row r="23" spans="1:11" ht="39.6" x14ac:dyDescent="0.25">
      <c r="A23" s="29">
        <v>11</v>
      </c>
      <c r="B23" s="28" t="s">
        <v>110</v>
      </c>
      <c r="C23" s="29" t="s">
        <v>93</v>
      </c>
      <c r="D23" s="29">
        <v>0.11</v>
      </c>
      <c r="E23" s="29">
        <v>2928</v>
      </c>
      <c r="F23" s="29">
        <v>2933</v>
      </c>
      <c r="G23" s="29">
        <v>2933</v>
      </c>
      <c r="H23" s="29">
        <f t="shared" ref="H23" si="2">G23-F23</f>
        <v>0</v>
      </c>
      <c r="I23" s="29">
        <v>2941</v>
      </c>
      <c r="J23" s="29">
        <v>2943</v>
      </c>
      <c r="K23" s="28" t="s">
        <v>188</v>
      </c>
    </row>
    <row r="24" spans="1:11" ht="26.4" x14ac:dyDescent="0.25">
      <c r="A24" s="29">
        <v>12</v>
      </c>
      <c r="B24" s="28" t="s">
        <v>111</v>
      </c>
      <c r="C24" s="29" t="s">
        <v>93</v>
      </c>
      <c r="D24" s="29">
        <v>0.12</v>
      </c>
      <c r="E24" s="29">
        <v>95</v>
      </c>
      <c r="F24" s="29">
        <v>100</v>
      </c>
      <c r="G24" s="29">
        <v>100</v>
      </c>
      <c r="H24" s="29">
        <f t="shared" si="0"/>
        <v>0</v>
      </c>
      <c r="I24" s="29">
        <v>100</v>
      </c>
      <c r="J24" s="29">
        <v>100</v>
      </c>
      <c r="K24" s="28" t="s">
        <v>105</v>
      </c>
    </row>
    <row r="25" spans="1:11" ht="52.8" x14ac:dyDescent="0.25">
      <c r="A25" s="29">
        <v>13</v>
      </c>
      <c r="B25" s="28" t="s">
        <v>112</v>
      </c>
      <c r="C25" s="29" t="s">
        <v>93</v>
      </c>
      <c r="D25" s="29">
        <v>0.11</v>
      </c>
      <c r="E25" s="29">
        <v>21</v>
      </c>
      <c r="F25" s="29">
        <v>21</v>
      </c>
      <c r="G25" s="29">
        <v>21</v>
      </c>
      <c r="H25" s="29">
        <f t="shared" si="0"/>
        <v>0</v>
      </c>
      <c r="I25" s="29">
        <v>21</v>
      </c>
      <c r="J25" s="29">
        <v>21</v>
      </c>
      <c r="K25" s="28" t="s">
        <v>113</v>
      </c>
    </row>
    <row r="26" spans="1:11" ht="28.2" customHeight="1" x14ac:dyDescent="0.25">
      <c r="A26" s="46" t="s">
        <v>189</v>
      </c>
      <c r="B26" s="47"/>
      <c r="C26" s="47"/>
      <c r="D26" s="47"/>
      <c r="E26" s="47"/>
      <c r="F26" s="47"/>
      <c r="G26" s="47"/>
      <c r="H26" s="47"/>
      <c r="I26" s="47"/>
      <c r="J26" s="47"/>
      <c r="K26" s="48"/>
    </row>
    <row r="27" spans="1:11" ht="26.4" x14ac:dyDescent="0.25">
      <c r="A27" s="29">
        <v>14</v>
      </c>
      <c r="B27" s="28" t="s">
        <v>117</v>
      </c>
      <c r="C27" s="29"/>
      <c r="D27" s="29"/>
      <c r="E27" s="29"/>
      <c r="F27" s="29"/>
      <c r="G27" s="29"/>
      <c r="H27" s="29"/>
      <c r="I27" s="29"/>
      <c r="J27" s="29"/>
      <c r="K27" s="28"/>
    </row>
    <row r="28" spans="1:11" ht="26.4" x14ac:dyDescent="0.25">
      <c r="A28" s="40">
        <v>15</v>
      </c>
      <c r="B28" s="39" t="s">
        <v>107</v>
      </c>
      <c r="C28" s="40" t="s">
        <v>96</v>
      </c>
      <c r="D28" s="40">
        <v>0.12</v>
      </c>
      <c r="E28" s="40">
        <v>224</v>
      </c>
      <c r="F28" s="40">
        <v>224</v>
      </c>
      <c r="G28" s="40">
        <v>224</v>
      </c>
      <c r="H28" s="40">
        <f t="shared" ref="H28" si="3">G28-F28</f>
        <v>0</v>
      </c>
      <c r="I28" s="40">
        <v>224</v>
      </c>
      <c r="J28" s="40">
        <v>224</v>
      </c>
      <c r="K28" s="39" t="s">
        <v>100</v>
      </c>
    </row>
    <row r="29" spans="1:11" ht="29.4" customHeight="1" x14ac:dyDescent="0.25">
      <c r="A29" s="46" t="s">
        <v>190</v>
      </c>
      <c r="B29" s="47"/>
      <c r="C29" s="47"/>
      <c r="D29" s="47"/>
      <c r="E29" s="47"/>
      <c r="F29" s="47"/>
      <c r="G29" s="47"/>
      <c r="H29" s="47"/>
      <c r="I29" s="47"/>
      <c r="J29" s="47"/>
      <c r="K29" s="48"/>
    </row>
    <row r="30" spans="1:11" ht="79.2" x14ac:dyDescent="0.25">
      <c r="A30" s="40">
        <v>16</v>
      </c>
      <c r="B30" s="39" t="s">
        <v>193</v>
      </c>
      <c r="C30" s="40" t="s">
        <v>192</v>
      </c>
      <c r="D30" s="40">
        <v>0.11</v>
      </c>
      <c r="E30" s="40">
        <v>7.5</v>
      </c>
      <c r="F30" s="40">
        <v>8.3000000000000007</v>
      </c>
      <c r="G30" s="40">
        <v>8.3000000000000007</v>
      </c>
      <c r="H30" s="40">
        <v>10</v>
      </c>
      <c r="I30" s="40">
        <v>10</v>
      </c>
      <c r="J30" s="40">
        <v>10</v>
      </c>
      <c r="K30" s="39" t="s">
        <v>194</v>
      </c>
    </row>
    <row r="31" spans="1:11" ht="52.8" x14ac:dyDescent="0.25">
      <c r="A31" s="42">
        <v>17</v>
      </c>
      <c r="B31" s="41" t="s">
        <v>101</v>
      </c>
      <c r="C31" s="42" t="s">
        <v>93</v>
      </c>
      <c r="D31" s="42">
        <v>0.11</v>
      </c>
      <c r="E31" s="42">
        <v>60</v>
      </c>
      <c r="F31" s="42">
        <v>60</v>
      </c>
      <c r="G31" s="42">
        <v>60</v>
      </c>
      <c r="H31" s="42">
        <f t="shared" ref="H31" si="4">G31-F31</f>
        <v>0</v>
      </c>
      <c r="I31" s="42">
        <v>60</v>
      </c>
      <c r="J31" s="42">
        <v>60</v>
      </c>
      <c r="K31" s="41" t="s">
        <v>102</v>
      </c>
    </row>
    <row r="32" spans="1:11" ht="46.8" customHeight="1" x14ac:dyDescent="0.25">
      <c r="A32" s="29">
        <v>18</v>
      </c>
      <c r="B32" s="39" t="s">
        <v>191</v>
      </c>
      <c r="C32" s="29" t="s">
        <v>96</v>
      </c>
      <c r="D32" s="29">
        <v>0.09</v>
      </c>
      <c r="E32" s="29">
        <v>5</v>
      </c>
      <c r="F32" s="29">
        <v>6</v>
      </c>
      <c r="G32" s="29">
        <v>6</v>
      </c>
      <c r="H32" s="29">
        <v>7</v>
      </c>
      <c r="I32" s="29">
        <v>7</v>
      </c>
      <c r="J32" s="29">
        <v>7</v>
      </c>
      <c r="K32" s="39" t="s">
        <v>194</v>
      </c>
    </row>
    <row r="33" spans="1:11" ht="46.8" customHeight="1" x14ac:dyDescent="0.25">
      <c r="A33" s="144"/>
      <c r="B33" s="145" t="s">
        <v>197</v>
      </c>
      <c r="C33" s="144"/>
      <c r="D33" s="144"/>
      <c r="E33" s="144" t="s">
        <v>198</v>
      </c>
      <c r="F33" s="144"/>
      <c r="G33" s="144"/>
      <c r="H33" s="144"/>
      <c r="I33" s="144"/>
      <c r="J33" s="144"/>
      <c r="K33" s="110"/>
    </row>
    <row r="34" spans="1:11" ht="46.8" customHeight="1" x14ac:dyDescent="0.25">
      <c r="A34"/>
      <c r="B34" s="150" t="s">
        <v>199</v>
      </c>
      <c r="C34"/>
      <c r="D34"/>
      <c r="E34"/>
      <c r="F34"/>
      <c r="G34"/>
      <c r="H34"/>
      <c r="I34"/>
      <c r="J34"/>
      <c r="K34" s="110"/>
    </row>
    <row r="35" spans="1:11" ht="46.8" customHeight="1" x14ac:dyDescent="0.25">
      <c r="A35" s="149" t="s">
        <v>196</v>
      </c>
      <c r="B35" s="149"/>
      <c r="C35" s="149"/>
      <c r="D35" s="149"/>
      <c r="E35" s="149"/>
      <c r="F35" s="149"/>
      <c r="G35" s="149"/>
      <c r="H35" s="149"/>
      <c r="I35" s="149"/>
      <c r="J35" s="149"/>
      <c r="K35" s="110"/>
    </row>
  </sheetData>
  <autoFilter ref="A7:K32"/>
  <mergeCells count="23">
    <mergeCell ref="A35:J35"/>
    <mergeCell ref="A26:K26"/>
    <mergeCell ref="A29:K29"/>
    <mergeCell ref="A2:K2"/>
    <mergeCell ref="I4:J5"/>
    <mergeCell ref="K4:K7"/>
    <mergeCell ref="F6:G6"/>
    <mergeCell ref="H6:H7"/>
    <mergeCell ref="I6:I7"/>
    <mergeCell ref="J6:J7"/>
    <mergeCell ref="A4:A7"/>
    <mergeCell ref="B4:B7"/>
    <mergeCell ref="C4:C7"/>
    <mergeCell ref="D4:D7"/>
    <mergeCell ref="E4:E5"/>
    <mergeCell ref="F4:H5"/>
    <mergeCell ref="E6:E7"/>
    <mergeCell ref="A21:K21"/>
    <mergeCell ref="A8:K8"/>
    <mergeCell ref="A9:K9"/>
    <mergeCell ref="A18:K18"/>
    <mergeCell ref="A22:K22"/>
    <mergeCell ref="A17:K17"/>
  </mergeCells>
  <pageMargins left="0.11811023622047245" right="0.11811023622047245" top="0.19685039370078741" bottom="0.19685039370078741" header="0.31496062992125984" footer="0.31496062992125984"/>
  <pageSetup paperSize="9" scale="7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M94"/>
  <sheetViews>
    <sheetView view="pageBreakPreview" zoomScale="70" zoomScaleNormal="60" zoomScaleSheetLayoutView="70" workbookViewId="0">
      <pane xSplit="2" ySplit="7" topLeftCell="C32" activePane="bottomRight" state="frozen"/>
      <selection pane="topRight" activeCell="C1" sqref="C1"/>
      <selection pane="bottomLeft" activeCell="A8" sqref="A8"/>
      <selection pane="bottomRight" activeCell="B93" sqref="B93:F94"/>
    </sheetView>
  </sheetViews>
  <sheetFormatPr defaultColWidth="9.109375" defaultRowHeight="26.25" customHeight="1" outlineLevelRow="2" x14ac:dyDescent="0.25"/>
  <cols>
    <col min="1" max="1" width="15" style="7" customWidth="1"/>
    <col min="2" max="2" width="38.44140625" style="7" customWidth="1"/>
    <col min="3" max="3" width="29" style="2" customWidth="1"/>
    <col min="4" max="5" width="6.88671875" style="1" customWidth="1"/>
    <col min="6" max="6" width="15.6640625" style="1" customWidth="1"/>
    <col min="7" max="7" width="6.88671875" style="1" customWidth="1"/>
    <col min="8" max="12" width="15.44140625" style="1" customWidth="1"/>
    <col min="13" max="13" width="55.44140625" style="10" customWidth="1"/>
    <col min="14" max="16384" width="9.109375" style="1"/>
  </cols>
  <sheetData>
    <row r="1" spans="1:13" ht="36" customHeight="1" x14ac:dyDescent="0.3">
      <c r="A1" s="30"/>
      <c r="B1" s="30"/>
      <c r="C1" s="30"/>
      <c r="D1" s="30"/>
      <c r="E1" s="30"/>
      <c r="F1" s="30"/>
      <c r="G1" s="30"/>
      <c r="H1" s="30"/>
      <c r="I1" s="30"/>
      <c r="J1" s="30"/>
      <c r="K1" s="30"/>
      <c r="L1" s="30"/>
      <c r="M1" s="16" t="s">
        <v>118</v>
      </c>
    </row>
    <row r="2" spans="1:13" ht="30" customHeight="1" x14ac:dyDescent="0.25">
      <c r="A2" s="63" t="s">
        <v>119</v>
      </c>
      <c r="B2" s="63"/>
      <c r="C2" s="63"/>
      <c r="D2" s="63"/>
      <c r="E2" s="63"/>
      <c r="F2" s="63"/>
      <c r="G2" s="63"/>
      <c r="H2" s="63"/>
      <c r="I2" s="63"/>
      <c r="J2" s="63"/>
      <c r="K2" s="63"/>
      <c r="L2" s="63"/>
      <c r="M2" s="63"/>
    </row>
    <row r="3" spans="1:13" ht="15" customHeight="1" x14ac:dyDescent="0.25">
      <c r="A3" s="63"/>
      <c r="B3" s="63"/>
      <c r="C3" s="63"/>
      <c r="D3" s="63"/>
      <c r="E3" s="63"/>
      <c r="F3" s="63"/>
      <c r="G3" s="63"/>
      <c r="H3" s="63"/>
      <c r="I3" s="63"/>
      <c r="J3" s="63"/>
      <c r="K3" s="63"/>
      <c r="L3" s="63"/>
      <c r="M3" s="63"/>
    </row>
    <row r="4" spans="1:13" ht="15.75" customHeight="1" x14ac:dyDescent="0.25">
      <c r="A4" s="4"/>
      <c r="B4" s="4"/>
      <c r="C4" s="14"/>
      <c r="D4" s="4"/>
      <c r="E4" s="4"/>
      <c r="F4" s="4"/>
      <c r="G4" s="4"/>
      <c r="H4" s="4"/>
      <c r="I4" s="4"/>
      <c r="J4" s="4"/>
      <c r="K4" s="4"/>
      <c r="M4" s="15" t="s">
        <v>120</v>
      </c>
    </row>
    <row r="5" spans="1:13" ht="13.2" x14ac:dyDescent="0.25">
      <c r="A5" s="54" t="s">
        <v>53</v>
      </c>
      <c r="B5" s="58" t="s">
        <v>54</v>
      </c>
      <c r="C5" s="59" t="s">
        <v>55</v>
      </c>
      <c r="D5" s="62" t="s">
        <v>56</v>
      </c>
      <c r="E5" s="62"/>
      <c r="F5" s="62"/>
      <c r="G5" s="62"/>
      <c r="H5" s="62" t="s">
        <v>155</v>
      </c>
      <c r="I5" s="62"/>
      <c r="J5" s="62"/>
      <c r="K5" s="54" t="s">
        <v>57</v>
      </c>
      <c r="L5" s="54"/>
      <c r="M5" s="67" t="s">
        <v>77</v>
      </c>
    </row>
    <row r="6" spans="1:13" ht="13.2" x14ac:dyDescent="0.25">
      <c r="A6" s="54"/>
      <c r="B6" s="58"/>
      <c r="C6" s="60"/>
      <c r="D6" s="62"/>
      <c r="E6" s="62"/>
      <c r="F6" s="62"/>
      <c r="G6" s="62"/>
      <c r="H6" s="62" t="s">
        <v>59</v>
      </c>
      <c r="I6" s="62"/>
      <c r="J6" s="62" t="s">
        <v>60</v>
      </c>
      <c r="K6" s="54"/>
      <c r="L6" s="54"/>
      <c r="M6" s="68"/>
    </row>
    <row r="7" spans="1:13" ht="13.2" x14ac:dyDescent="0.25">
      <c r="A7" s="54"/>
      <c r="B7" s="58"/>
      <c r="C7" s="61"/>
      <c r="D7" s="3" t="s">
        <v>46</v>
      </c>
      <c r="E7" s="3" t="s">
        <v>47</v>
      </c>
      <c r="F7" s="3" t="s">
        <v>61</v>
      </c>
      <c r="G7" s="3" t="s">
        <v>48</v>
      </c>
      <c r="H7" s="3" t="s">
        <v>62</v>
      </c>
      <c r="I7" s="5" t="s">
        <v>63</v>
      </c>
      <c r="J7" s="62"/>
      <c r="K7" s="6" t="s">
        <v>127</v>
      </c>
      <c r="L7" s="3" t="s">
        <v>169</v>
      </c>
      <c r="M7" s="69"/>
    </row>
    <row r="8" spans="1:13" s="36" customFormat="1" ht="39.75" customHeight="1" x14ac:dyDescent="0.25">
      <c r="A8" s="55" t="s">
        <v>31</v>
      </c>
      <c r="B8" s="55" t="s">
        <v>75</v>
      </c>
      <c r="C8" s="33" t="s">
        <v>76</v>
      </c>
      <c r="D8" s="34"/>
      <c r="E8" s="34"/>
      <c r="F8" s="34"/>
      <c r="G8" s="34"/>
      <c r="H8" s="37">
        <f>H10</f>
        <v>185610.27</v>
      </c>
      <c r="I8" s="37">
        <f t="shared" ref="I8:L8" si="0">I10</f>
        <v>184793.39</v>
      </c>
      <c r="J8" s="37">
        <f t="shared" si="0"/>
        <v>-816.9000000000002</v>
      </c>
      <c r="K8" s="37">
        <f t="shared" si="0"/>
        <v>172244.23</v>
      </c>
      <c r="L8" s="37">
        <f t="shared" si="0"/>
        <v>172244.23</v>
      </c>
      <c r="M8" s="64"/>
    </row>
    <row r="9" spans="1:13" s="36" customFormat="1" ht="39.75" customHeight="1" x14ac:dyDescent="0.25">
      <c r="A9" s="56"/>
      <c r="B9" s="56"/>
      <c r="C9" s="33" t="s">
        <v>45</v>
      </c>
      <c r="D9" s="34"/>
      <c r="E9" s="34"/>
      <c r="F9" s="34"/>
      <c r="G9" s="34"/>
      <c r="H9" s="35"/>
      <c r="I9" s="35"/>
      <c r="J9" s="35"/>
      <c r="K9" s="35"/>
      <c r="L9" s="35"/>
      <c r="M9" s="65"/>
    </row>
    <row r="10" spans="1:13" s="36" customFormat="1" ht="39.75" customHeight="1" x14ac:dyDescent="0.25">
      <c r="A10" s="57"/>
      <c r="B10" s="57"/>
      <c r="C10" s="33" t="s">
        <v>3</v>
      </c>
      <c r="D10" s="34" t="s">
        <v>4</v>
      </c>
      <c r="E10" s="34" t="s">
        <v>49</v>
      </c>
      <c r="F10" s="34" t="s">
        <v>49</v>
      </c>
      <c r="G10" s="34" t="s">
        <v>49</v>
      </c>
      <c r="H10" s="37">
        <v>185610.27</v>
      </c>
      <c r="I10" s="37">
        <v>184793.39</v>
      </c>
      <c r="J10" s="37">
        <f>J11+J26+J47+J80</f>
        <v>-816.9000000000002</v>
      </c>
      <c r="K10" s="37">
        <v>172244.23</v>
      </c>
      <c r="L10" s="37">
        <v>172244.23</v>
      </c>
      <c r="M10" s="66"/>
    </row>
    <row r="11" spans="1:13" s="36" customFormat="1" ht="26.4" outlineLevel="1" x14ac:dyDescent="0.25">
      <c r="A11" s="111" t="s">
        <v>32</v>
      </c>
      <c r="B11" s="111" t="s">
        <v>68</v>
      </c>
      <c r="C11" s="112" t="s">
        <v>50</v>
      </c>
      <c r="D11" s="45"/>
      <c r="E11" s="45"/>
      <c r="F11" s="45"/>
      <c r="G11" s="45"/>
      <c r="H11" s="113">
        <f>H13</f>
        <v>98107.96</v>
      </c>
      <c r="I11" s="113">
        <f t="shared" ref="I11:L11" si="1">I13</f>
        <v>97532.07</v>
      </c>
      <c r="J11" s="113">
        <f t="shared" si="1"/>
        <v>-575.91000000000008</v>
      </c>
      <c r="K11" s="113">
        <f t="shared" si="1"/>
        <v>94895.58</v>
      </c>
      <c r="L11" s="113">
        <f t="shared" si="1"/>
        <v>94895.58</v>
      </c>
      <c r="M11" s="114"/>
    </row>
    <row r="12" spans="1:13" s="36" customFormat="1" ht="13.2" outlineLevel="1" x14ac:dyDescent="0.25">
      <c r="A12" s="115"/>
      <c r="B12" s="115"/>
      <c r="C12" s="112" t="s">
        <v>45</v>
      </c>
      <c r="D12" s="45"/>
      <c r="E12" s="45"/>
      <c r="F12" s="45"/>
      <c r="G12" s="45"/>
      <c r="H12" s="113"/>
      <c r="I12" s="113"/>
      <c r="J12" s="113"/>
      <c r="K12" s="113"/>
      <c r="L12" s="113"/>
      <c r="M12" s="116"/>
    </row>
    <row r="13" spans="1:13" s="36" customFormat="1" ht="13.2" outlineLevel="1" x14ac:dyDescent="0.25">
      <c r="A13" s="117"/>
      <c r="B13" s="117"/>
      <c r="C13" s="112" t="s">
        <v>3</v>
      </c>
      <c r="D13" s="45" t="s">
        <v>4</v>
      </c>
      <c r="E13" s="45" t="s">
        <v>49</v>
      </c>
      <c r="F13" s="45" t="s">
        <v>49</v>
      </c>
      <c r="G13" s="45" t="s">
        <v>49</v>
      </c>
      <c r="H13" s="113">
        <f>SUM(H16,H19,H20)</f>
        <v>98107.96</v>
      </c>
      <c r="I13" s="113">
        <v>97532.07</v>
      </c>
      <c r="J13" s="113">
        <f>J16+J19+J22+J23+J24+J25</f>
        <v>-575.91000000000008</v>
      </c>
      <c r="K13" s="113">
        <v>94895.58</v>
      </c>
      <c r="L13" s="113">
        <v>94895.58</v>
      </c>
      <c r="M13" s="118"/>
    </row>
    <row r="14" spans="1:13" s="36" customFormat="1" ht="27" customHeight="1" outlineLevel="1" x14ac:dyDescent="0.25">
      <c r="A14" s="111" t="s">
        <v>35</v>
      </c>
      <c r="B14" s="111" t="s">
        <v>6</v>
      </c>
      <c r="C14" s="112" t="s">
        <v>51</v>
      </c>
      <c r="D14" s="45"/>
      <c r="E14" s="45"/>
      <c r="F14" s="45"/>
      <c r="G14" s="45"/>
      <c r="H14" s="113">
        <f>H16</f>
        <v>66062.58</v>
      </c>
      <c r="I14" s="113">
        <f t="shared" ref="I14:L14" si="2">I16</f>
        <v>66062.58</v>
      </c>
      <c r="J14" s="113">
        <f t="shared" si="2"/>
        <v>0</v>
      </c>
      <c r="K14" s="113">
        <v>67900.240000000005</v>
      </c>
      <c r="L14" s="113">
        <f t="shared" si="2"/>
        <v>67900.240000000005</v>
      </c>
      <c r="M14" s="119" t="s">
        <v>115</v>
      </c>
    </row>
    <row r="15" spans="1:13" s="36" customFormat="1" ht="27" customHeight="1" outlineLevel="1" x14ac:dyDescent="0.25">
      <c r="A15" s="115"/>
      <c r="B15" s="115"/>
      <c r="C15" s="112" t="s">
        <v>45</v>
      </c>
      <c r="D15" s="45"/>
      <c r="E15" s="45"/>
      <c r="F15" s="45"/>
      <c r="G15" s="45"/>
      <c r="H15" s="113"/>
      <c r="I15" s="113"/>
      <c r="J15" s="113"/>
      <c r="K15" s="113"/>
      <c r="L15" s="113"/>
      <c r="M15" s="120"/>
    </row>
    <row r="16" spans="1:13" s="36" customFormat="1" ht="27" customHeight="1" outlineLevel="2" x14ac:dyDescent="0.25">
      <c r="A16" s="117"/>
      <c r="B16" s="117"/>
      <c r="C16" s="112" t="s">
        <v>3</v>
      </c>
      <c r="D16" s="45" t="s">
        <v>4</v>
      </c>
      <c r="E16" s="45" t="s">
        <v>7</v>
      </c>
      <c r="F16" s="45" t="s">
        <v>5</v>
      </c>
      <c r="G16" s="45" t="s">
        <v>0</v>
      </c>
      <c r="H16" s="113">
        <v>66062.58</v>
      </c>
      <c r="I16" s="113">
        <v>66062.58</v>
      </c>
      <c r="J16" s="113">
        <f t="shared" ref="J16:J46" si="3">I16-H16</f>
        <v>0</v>
      </c>
      <c r="K16" s="113">
        <v>67900.240000000005</v>
      </c>
      <c r="L16" s="113">
        <v>67900.240000000005</v>
      </c>
      <c r="M16" s="121"/>
    </row>
    <row r="17" spans="1:13" s="36" customFormat="1" ht="24" customHeight="1" outlineLevel="2" x14ac:dyDescent="0.25">
      <c r="A17" s="111" t="s">
        <v>36</v>
      </c>
      <c r="B17" s="122" t="s">
        <v>9</v>
      </c>
      <c r="C17" s="112" t="s">
        <v>51</v>
      </c>
      <c r="D17" s="45"/>
      <c r="E17" s="45"/>
      <c r="F17" s="45"/>
      <c r="G17" s="45"/>
      <c r="H17" s="113">
        <f>H19</f>
        <v>29232.16</v>
      </c>
      <c r="I17" s="113">
        <f t="shared" ref="I17:L17" si="4">I19</f>
        <v>29232.16</v>
      </c>
      <c r="J17" s="113">
        <f t="shared" si="4"/>
        <v>0</v>
      </c>
      <c r="K17" s="113">
        <f t="shared" si="4"/>
        <v>23047.33</v>
      </c>
      <c r="L17" s="113">
        <f t="shared" si="4"/>
        <v>23047.33</v>
      </c>
      <c r="M17" s="114"/>
    </row>
    <row r="18" spans="1:13" s="36" customFormat="1" ht="24" customHeight="1" outlineLevel="2" x14ac:dyDescent="0.25">
      <c r="A18" s="115"/>
      <c r="B18" s="123"/>
      <c r="C18" s="112" t="s">
        <v>45</v>
      </c>
      <c r="D18" s="45"/>
      <c r="E18" s="45"/>
      <c r="F18" s="45"/>
      <c r="G18" s="45"/>
      <c r="H18" s="113"/>
      <c r="I18" s="113"/>
      <c r="J18" s="113"/>
      <c r="K18" s="113"/>
      <c r="L18" s="113"/>
      <c r="M18" s="116"/>
    </row>
    <row r="19" spans="1:13" s="36" customFormat="1" ht="81.75" customHeight="1" outlineLevel="2" x14ac:dyDescent="0.25">
      <c r="A19" s="117"/>
      <c r="B19" s="124"/>
      <c r="C19" s="112" t="s">
        <v>3</v>
      </c>
      <c r="D19" s="45" t="s">
        <v>4</v>
      </c>
      <c r="E19" s="45" t="s">
        <v>7</v>
      </c>
      <c r="F19" s="45" t="s">
        <v>8</v>
      </c>
      <c r="G19" s="45" t="s">
        <v>0</v>
      </c>
      <c r="H19" s="113">
        <v>29232.16</v>
      </c>
      <c r="I19" s="113">
        <v>29232.16</v>
      </c>
      <c r="J19" s="113">
        <f t="shared" si="3"/>
        <v>0</v>
      </c>
      <c r="K19" s="113">
        <v>23047.33</v>
      </c>
      <c r="L19" s="113">
        <v>23047.33</v>
      </c>
      <c r="M19" s="118"/>
    </row>
    <row r="20" spans="1:13" s="36" customFormat="1" ht="24" customHeight="1" outlineLevel="2" x14ac:dyDescent="0.25">
      <c r="A20" s="111" t="s">
        <v>37</v>
      </c>
      <c r="B20" s="111" t="s">
        <v>11</v>
      </c>
      <c r="C20" s="112" t="s">
        <v>51</v>
      </c>
      <c r="D20" s="45"/>
      <c r="E20" s="45"/>
      <c r="F20" s="45"/>
      <c r="G20" s="45"/>
      <c r="H20" s="113">
        <f>H22+H23+H24+H25</f>
        <v>2813.22</v>
      </c>
      <c r="I20" s="113">
        <f t="shared" ref="I20:L20" si="5">I22+I23+I24+I25</f>
        <v>2237.3100000000004</v>
      </c>
      <c r="J20" s="113">
        <f t="shared" si="5"/>
        <v>-575.91000000000008</v>
      </c>
      <c r="K20" s="113">
        <f t="shared" si="5"/>
        <v>3948</v>
      </c>
      <c r="L20" s="113">
        <f t="shared" si="5"/>
        <v>3948</v>
      </c>
      <c r="M20" s="119" t="s">
        <v>178</v>
      </c>
    </row>
    <row r="21" spans="1:13" s="36" customFormat="1" ht="24" customHeight="1" outlineLevel="2" x14ac:dyDescent="0.25">
      <c r="A21" s="115"/>
      <c r="B21" s="115"/>
      <c r="C21" s="112" t="s">
        <v>45</v>
      </c>
      <c r="D21" s="45"/>
      <c r="E21" s="45"/>
      <c r="F21" s="45"/>
      <c r="G21" s="45"/>
      <c r="H21" s="113"/>
      <c r="I21" s="113"/>
      <c r="J21" s="113"/>
      <c r="K21" s="113"/>
      <c r="L21" s="113"/>
      <c r="M21" s="120"/>
    </row>
    <row r="22" spans="1:13" s="36" customFormat="1" ht="24" customHeight="1" outlineLevel="2" x14ac:dyDescent="0.25">
      <c r="A22" s="115"/>
      <c r="B22" s="115"/>
      <c r="C22" s="112" t="s">
        <v>3</v>
      </c>
      <c r="D22" s="45" t="s">
        <v>4</v>
      </c>
      <c r="E22" s="45" t="s">
        <v>7</v>
      </c>
      <c r="F22" s="45" t="s">
        <v>10</v>
      </c>
      <c r="G22" s="45" t="s">
        <v>1</v>
      </c>
      <c r="H22" s="113">
        <v>980.25</v>
      </c>
      <c r="I22" s="113">
        <v>980.24</v>
      </c>
      <c r="J22" s="113">
        <f t="shared" si="3"/>
        <v>-9.9999999999909051E-3</v>
      </c>
      <c r="K22" s="113">
        <v>600</v>
      </c>
      <c r="L22" s="113">
        <v>600</v>
      </c>
      <c r="M22" s="120"/>
    </row>
    <row r="23" spans="1:13" s="36" customFormat="1" ht="24" customHeight="1" outlineLevel="2" x14ac:dyDescent="0.25">
      <c r="A23" s="115"/>
      <c r="B23" s="115"/>
      <c r="C23" s="112" t="s">
        <v>3</v>
      </c>
      <c r="D23" s="45" t="s">
        <v>4</v>
      </c>
      <c r="E23" s="45" t="s">
        <v>12</v>
      </c>
      <c r="F23" s="45" t="s">
        <v>10</v>
      </c>
      <c r="G23" s="45" t="s">
        <v>13</v>
      </c>
      <c r="H23" s="113">
        <v>623.99</v>
      </c>
      <c r="I23" s="113">
        <v>279.2</v>
      </c>
      <c r="J23" s="113">
        <f t="shared" si="3"/>
        <v>-344.79</v>
      </c>
      <c r="K23" s="113">
        <v>623.99</v>
      </c>
      <c r="L23" s="113">
        <v>623.99</v>
      </c>
      <c r="M23" s="120"/>
    </row>
    <row r="24" spans="1:13" s="36" customFormat="1" ht="24" customHeight="1" outlineLevel="2" x14ac:dyDescent="0.25">
      <c r="A24" s="115"/>
      <c r="B24" s="115"/>
      <c r="C24" s="112" t="s">
        <v>3</v>
      </c>
      <c r="D24" s="45" t="s">
        <v>4</v>
      </c>
      <c r="E24" s="45" t="s">
        <v>12</v>
      </c>
      <c r="F24" s="45" t="s">
        <v>10</v>
      </c>
      <c r="G24" s="45" t="s">
        <v>2</v>
      </c>
      <c r="H24" s="113">
        <v>860.71</v>
      </c>
      <c r="I24" s="113">
        <v>629.61</v>
      </c>
      <c r="J24" s="113">
        <f t="shared" si="3"/>
        <v>-231.10000000000002</v>
      </c>
      <c r="K24" s="113">
        <v>2018.11</v>
      </c>
      <c r="L24" s="113">
        <v>2018.11</v>
      </c>
      <c r="M24" s="120"/>
    </row>
    <row r="25" spans="1:13" s="36" customFormat="1" ht="24" customHeight="1" outlineLevel="2" x14ac:dyDescent="0.25">
      <c r="A25" s="117"/>
      <c r="B25" s="117"/>
      <c r="C25" s="112" t="s">
        <v>3</v>
      </c>
      <c r="D25" s="45" t="s">
        <v>4</v>
      </c>
      <c r="E25" s="45" t="s">
        <v>12</v>
      </c>
      <c r="F25" s="45" t="s">
        <v>10</v>
      </c>
      <c r="G25" s="45" t="s">
        <v>14</v>
      </c>
      <c r="H25" s="113">
        <v>348.27</v>
      </c>
      <c r="I25" s="113">
        <v>348.26</v>
      </c>
      <c r="J25" s="113">
        <f t="shared" si="3"/>
        <v>-9.9999999999909051E-3</v>
      </c>
      <c r="K25" s="113">
        <v>705.9</v>
      </c>
      <c r="L25" s="113">
        <v>705.9</v>
      </c>
      <c r="M25" s="121"/>
    </row>
    <row r="26" spans="1:13" s="36" customFormat="1" ht="39.75" customHeight="1" outlineLevel="1" x14ac:dyDescent="0.25">
      <c r="A26" s="111" t="s">
        <v>33</v>
      </c>
      <c r="B26" s="125" t="s">
        <v>69</v>
      </c>
      <c r="C26" s="112" t="s">
        <v>50</v>
      </c>
      <c r="D26" s="45"/>
      <c r="E26" s="45"/>
      <c r="F26" s="45"/>
      <c r="G26" s="45"/>
      <c r="H26" s="113">
        <f>H28</f>
        <v>81366.390000000014</v>
      </c>
      <c r="I26" s="113">
        <f t="shared" ref="I26:J26" si="6">I28</f>
        <v>81152.720000000016</v>
      </c>
      <c r="J26" s="113">
        <f t="shared" si="6"/>
        <v>-213.67000000000007</v>
      </c>
      <c r="K26" s="113">
        <v>76786.84</v>
      </c>
      <c r="L26" s="113">
        <v>76786.84</v>
      </c>
      <c r="M26" s="114"/>
    </row>
    <row r="27" spans="1:13" s="36" customFormat="1" ht="39.75" customHeight="1" outlineLevel="1" x14ac:dyDescent="0.25">
      <c r="A27" s="115"/>
      <c r="B27" s="126"/>
      <c r="C27" s="112" t="s">
        <v>45</v>
      </c>
      <c r="D27" s="45"/>
      <c r="E27" s="45"/>
      <c r="F27" s="45"/>
      <c r="G27" s="45"/>
      <c r="H27" s="113"/>
      <c r="I27" s="113"/>
      <c r="J27" s="113"/>
      <c r="K27" s="113"/>
      <c r="L27" s="113"/>
      <c r="M27" s="116"/>
    </row>
    <row r="28" spans="1:13" s="36" customFormat="1" ht="39.75" customHeight="1" outlineLevel="1" x14ac:dyDescent="0.25">
      <c r="A28" s="117"/>
      <c r="B28" s="127"/>
      <c r="C28" s="112" t="s">
        <v>3</v>
      </c>
      <c r="D28" s="45" t="s">
        <v>4</v>
      </c>
      <c r="E28" s="45" t="s">
        <v>49</v>
      </c>
      <c r="F28" s="45" t="s">
        <v>49</v>
      </c>
      <c r="G28" s="45" t="s">
        <v>49</v>
      </c>
      <c r="H28" s="113">
        <f>SUM(H31,H34,H37,H40,H43,H46)</f>
        <v>81366.390000000014</v>
      </c>
      <c r="I28" s="113">
        <f>SUM(I31,I34,I37,I40,I43,I46)</f>
        <v>81152.720000000016</v>
      </c>
      <c r="J28" s="113">
        <f>J31+J34+J37+J40+J43+J46</f>
        <v>-213.67000000000007</v>
      </c>
      <c r="K28" s="113">
        <v>76786.84</v>
      </c>
      <c r="L28" s="113">
        <v>76786.64</v>
      </c>
      <c r="M28" s="118"/>
    </row>
    <row r="29" spans="1:13" s="36" customFormat="1" ht="24" customHeight="1" outlineLevel="1" x14ac:dyDescent="0.25">
      <c r="A29" s="111" t="s">
        <v>38</v>
      </c>
      <c r="B29" s="111" t="s">
        <v>16</v>
      </c>
      <c r="C29" s="112" t="s">
        <v>51</v>
      </c>
      <c r="D29" s="45"/>
      <c r="E29" s="45"/>
      <c r="F29" s="45"/>
      <c r="G29" s="45"/>
      <c r="H29" s="113">
        <f>H31</f>
        <v>72915.45</v>
      </c>
      <c r="I29" s="113">
        <f t="shared" ref="I29:L29" si="7">I31</f>
        <v>72915.45</v>
      </c>
      <c r="J29" s="113">
        <f t="shared" si="7"/>
        <v>0</v>
      </c>
      <c r="K29" s="113">
        <f t="shared" si="7"/>
        <v>72449.94</v>
      </c>
      <c r="L29" s="113">
        <f t="shared" si="7"/>
        <v>72449.94</v>
      </c>
      <c r="M29" s="119"/>
    </row>
    <row r="30" spans="1:13" s="36" customFormat="1" ht="24" customHeight="1" outlineLevel="1" x14ac:dyDescent="0.25">
      <c r="A30" s="115"/>
      <c r="B30" s="115"/>
      <c r="C30" s="112" t="s">
        <v>45</v>
      </c>
      <c r="D30" s="45"/>
      <c r="E30" s="45"/>
      <c r="F30" s="45"/>
      <c r="G30" s="45"/>
      <c r="H30" s="113"/>
      <c r="I30" s="113"/>
      <c r="J30" s="113"/>
      <c r="K30" s="113"/>
      <c r="L30" s="113"/>
      <c r="M30" s="120"/>
    </row>
    <row r="31" spans="1:13" s="36" customFormat="1" ht="57.75" customHeight="1" outlineLevel="2" x14ac:dyDescent="0.25">
      <c r="A31" s="117"/>
      <c r="B31" s="117"/>
      <c r="C31" s="112" t="s">
        <v>3</v>
      </c>
      <c r="D31" s="45" t="s">
        <v>4</v>
      </c>
      <c r="E31" s="45" t="s">
        <v>7</v>
      </c>
      <c r="F31" s="45" t="s">
        <v>15</v>
      </c>
      <c r="G31" s="45" t="s">
        <v>0</v>
      </c>
      <c r="H31" s="113">
        <v>72915.45</v>
      </c>
      <c r="I31" s="113">
        <v>72915.45</v>
      </c>
      <c r="J31" s="113">
        <f t="shared" si="3"/>
        <v>0</v>
      </c>
      <c r="K31" s="113">
        <v>72449.94</v>
      </c>
      <c r="L31" s="113">
        <v>72449.94</v>
      </c>
      <c r="M31" s="121"/>
    </row>
    <row r="32" spans="1:13" s="36" customFormat="1" ht="27.9" customHeight="1" outlineLevel="2" x14ac:dyDescent="0.25">
      <c r="A32" s="111" t="s">
        <v>39</v>
      </c>
      <c r="B32" s="122" t="s">
        <v>18</v>
      </c>
      <c r="C32" s="112" t="s">
        <v>51</v>
      </c>
      <c r="D32" s="45"/>
      <c r="E32" s="45"/>
      <c r="F32" s="45"/>
      <c r="G32" s="45"/>
      <c r="H32" s="113">
        <f>H34</f>
        <v>5938.1</v>
      </c>
      <c r="I32" s="113">
        <f t="shared" ref="I32:L32" si="8">I34</f>
        <v>5938.1</v>
      </c>
      <c r="J32" s="113">
        <f t="shared" si="8"/>
        <v>0</v>
      </c>
      <c r="K32" s="113">
        <f t="shared" si="8"/>
        <v>4336.8900000000003</v>
      </c>
      <c r="L32" s="113">
        <f t="shared" si="8"/>
        <v>4336.8900000000003</v>
      </c>
      <c r="M32" s="114"/>
    </row>
    <row r="33" spans="1:13" s="36" customFormat="1" ht="27.9" customHeight="1" outlineLevel="2" x14ac:dyDescent="0.25">
      <c r="A33" s="115"/>
      <c r="B33" s="123"/>
      <c r="C33" s="112" t="s">
        <v>45</v>
      </c>
      <c r="D33" s="45"/>
      <c r="E33" s="45"/>
      <c r="F33" s="45"/>
      <c r="G33" s="45"/>
      <c r="H33" s="113"/>
      <c r="I33" s="113"/>
      <c r="J33" s="113"/>
      <c r="K33" s="113"/>
      <c r="L33" s="113"/>
      <c r="M33" s="116"/>
    </row>
    <row r="34" spans="1:13" s="36" customFormat="1" ht="93.75" customHeight="1" outlineLevel="2" x14ac:dyDescent="0.25">
      <c r="A34" s="117"/>
      <c r="B34" s="124"/>
      <c r="C34" s="112" t="s">
        <v>3</v>
      </c>
      <c r="D34" s="45" t="s">
        <v>4</v>
      </c>
      <c r="E34" s="45" t="s">
        <v>7</v>
      </c>
      <c r="F34" s="45" t="s">
        <v>17</v>
      </c>
      <c r="G34" s="45" t="s">
        <v>0</v>
      </c>
      <c r="H34" s="113">
        <v>5938.1</v>
      </c>
      <c r="I34" s="113">
        <v>5938.1</v>
      </c>
      <c r="J34" s="113">
        <f t="shared" si="3"/>
        <v>0</v>
      </c>
      <c r="K34" s="113">
        <v>4336.8900000000003</v>
      </c>
      <c r="L34" s="113">
        <v>4336.8900000000003</v>
      </c>
      <c r="M34" s="118"/>
    </row>
    <row r="35" spans="1:13" s="36" customFormat="1" ht="39.75" customHeight="1" outlineLevel="2" x14ac:dyDescent="0.25">
      <c r="A35" s="111" t="s">
        <v>40</v>
      </c>
      <c r="B35" s="122" t="s">
        <v>157</v>
      </c>
      <c r="C35" s="112" t="s">
        <v>51</v>
      </c>
      <c r="D35" s="45"/>
      <c r="E35" s="45"/>
      <c r="F35" s="45"/>
      <c r="G35" s="45"/>
      <c r="H35" s="113">
        <f>H37</f>
        <v>578.85</v>
      </c>
      <c r="I35" s="113">
        <v>578.85</v>
      </c>
      <c r="J35" s="113">
        <f t="shared" ref="J35:L35" si="9">J37</f>
        <v>0</v>
      </c>
      <c r="K35" s="113">
        <f t="shared" si="9"/>
        <v>0</v>
      </c>
      <c r="L35" s="113">
        <f t="shared" si="9"/>
        <v>0</v>
      </c>
      <c r="M35" s="128" t="s">
        <v>170</v>
      </c>
    </row>
    <row r="36" spans="1:13" s="36" customFormat="1" ht="39.75" customHeight="1" outlineLevel="2" x14ac:dyDescent="0.25">
      <c r="A36" s="115"/>
      <c r="B36" s="123"/>
      <c r="C36" s="112" t="s">
        <v>45</v>
      </c>
      <c r="D36" s="45"/>
      <c r="E36" s="45"/>
      <c r="F36" s="45"/>
      <c r="G36" s="45"/>
      <c r="H36" s="113"/>
      <c r="I36" s="113"/>
      <c r="J36" s="113"/>
      <c r="K36" s="113"/>
      <c r="L36" s="113"/>
      <c r="M36" s="129"/>
    </row>
    <row r="37" spans="1:13" s="36" customFormat="1" ht="148.5" customHeight="1" outlineLevel="2" x14ac:dyDescent="0.25">
      <c r="A37" s="117"/>
      <c r="B37" s="124"/>
      <c r="C37" s="112" t="s">
        <v>3</v>
      </c>
      <c r="D37" s="45" t="s">
        <v>4</v>
      </c>
      <c r="E37" s="45" t="s">
        <v>7</v>
      </c>
      <c r="F37" s="45" t="s">
        <v>19</v>
      </c>
      <c r="G37" s="45" t="s">
        <v>0</v>
      </c>
      <c r="H37" s="113">
        <v>578.85</v>
      </c>
      <c r="I37" s="113">
        <v>578.85</v>
      </c>
      <c r="J37" s="113">
        <f t="shared" si="3"/>
        <v>0</v>
      </c>
      <c r="K37" s="113">
        <v>0</v>
      </c>
      <c r="L37" s="113">
        <v>0</v>
      </c>
      <c r="M37" s="130"/>
    </row>
    <row r="38" spans="1:13" s="36" customFormat="1" ht="65.099999999999994" customHeight="1" outlineLevel="2" x14ac:dyDescent="0.25">
      <c r="A38" s="111" t="s">
        <v>41</v>
      </c>
      <c r="B38" s="111" t="s">
        <v>21</v>
      </c>
      <c r="C38" s="112" t="s">
        <v>51</v>
      </c>
      <c r="D38" s="45"/>
      <c r="E38" s="45"/>
      <c r="F38" s="45"/>
      <c r="G38" s="45"/>
      <c r="H38" s="113">
        <f>H40</f>
        <v>673.19</v>
      </c>
      <c r="I38" s="113">
        <v>459.52</v>
      </c>
      <c r="J38" s="113">
        <f t="shared" si="3"/>
        <v>-213.67000000000007</v>
      </c>
      <c r="K38" s="113">
        <f t="shared" ref="K38:L38" si="10">K40</f>
        <v>0</v>
      </c>
      <c r="L38" s="113">
        <f t="shared" si="10"/>
        <v>0</v>
      </c>
      <c r="M38" s="119" t="s">
        <v>173</v>
      </c>
    </row>
    <row r="39" spans="1:13" s="36" customFormat="1" ht="65.099999999999994" customHeight="1" outlineLevel="2" x14ac:dyDescent="0.25">
      <c r="A39" s="115"/>
      <c r="B39" s="115"/>
      <c r="C39" s="112" t="s">
        <v>45</v>
      </c>
      <c r="D39" s="45"/>
      <c r="E39" s="45"/>
      <c r="F39" s="45"/>
      <c r="G39" s="45"/>
      <c r="H39" s="113"/>
      <c r="I39" s="113"/>
      <c r="J39" s="113"/>
      <c r="K39" s="113"/>
      <c r="L39" s="113"/>
      <c r="M39" s="120"/>
    </row>
    <row r="40" spans="1:13" s="36" customFormat="1" ht="90.75" customHeight="1" outlineLevel="2" x14ac:dyDescent="0.25">
      <c r="A40" s="117"/>
      <c r="B40" s="117"/>
      <c r="C40" s="112" t="s">
        <v>3</v>
      </c>
      <c r="D40" s="45" t="s">
        <v>4</v>
      </c>
      <c r="E40" s="45" t="s">
        <v>7</v>
      </c>
      <c r="F40" s="45" t="s">
        <v>20</v>
      </c>
      <c r="G40" s="45" t="s">
        <v>1</v>
      </c>
      <c r="H40" s="113">
        <v>673.19</v>
      </c>
      <c r="I40" s="113">
        <v>459.52</v>
      </c>
      <c r="J40" s="113">
        <f t="shared" si="3"/>
        <v>-213.67000000000007</v>
      </c>
      <c r="K40" s="113">
        <v>0</v>
      </c>
      <c r="L40" s="113">
        <v>0</v>
      </c>
      <c r="M40" s="121"/>
    </row>
    <row r="41" spans="1:13" s="36" customFormat="1" ht="33.9" customHeight="1" outlineLevel="2" x14ac:dyDescent="0.25">
      <c r="A41" s="111" t="s">
        <v>42</v>
      </c>
      <c r="B41" s="122" t="s">
        <v>129</v>
      </c>
      <c r="C41" s="112" t="s">
        <v>51</v>
      </c>
      <c r="D41" s="131"/>
      <c r="E41" s="131"/>
      <c r="F41" s="131"/>
      <c r="G41" s="131"/>
      <c r="H41" s="113">
        <f>H43</f>
        <v>1248.2</v>
      </c>
      <c r="I41" s="113">
        <f t="shared" ref="I41:L41" si="11">I43</f>
        <v>1248.2</v>
      </c>
      <c r="J41" s="113">
        <f t="shared" si="11"/>
        <v>0</v>
      </c>
      <c r="K41" s="113">
        <f t="shared" si="11"/>
        <v>0</v>
      </c>
      <c r="L41" s="113">
        <f t="shared" si="11"/>
        <v>0</v>
      </c>
      <c r="M41" s="119" t="s">
        <v>180</v>
      </c>
    </row>
    <row r="42" spans="1:13" s="36" customFormat="1" ht="33.9" customHeight="1" outlineLevel="2" x14ac:dyDescent="0.25">
      <c r="A42" s="115"/>
      <c r="B42" s="123"/>
      <c r="C42" s="112" t="s">
        <v>45</v>
      </c>
      <c r="D42" s="132"/>
      <c r="E42" s="132"/>
      <c r="F42" s="132"/>
      <c r="G42" s="132"/>
      <c r="H42" s="133"/>
      <c r="I42" s="113"/>
      <c r="J42" s="113"/>
      <c r="K42" s="113"/>
      <c r="L42" s="113"/>
      <c r="M42" s="120"/>
    </row>
    <row r="43" spans="1:13" s="36" customFormat="1" ht="33.9" customHeight="1" outlineLevel="2" x14ac:dyDescent="0.25">
      <c r="A43" s="117"/>
      <c r="B43" s="124"/>
      <c r="C43" s="112" t="s">
        <v>3</v>
      </c>
      <c r="D43" s="132">
        <v>730</v>
      </c>
      <c r="E43" s="132">
        <v>1101</v>
      </c>
      <c r="F43" s="132" t="s">
        <v>132</v>
      </c>
      <c r="G43" s="132">
        <v>612</v>
      </c>
      <c r="H43" s="113">
        <v>1248.2</v>
      </c>
      <c r="I43" s="113">
        <v>1248.2</v>
      </c>
      <c r="J43" s="113">
        <f t="shared" si="3"/>
        <v>0</v>
      </c>
      <c r="K43" s="113">
        <v>0</v>
      </c>
      <c r="L43" s="113">
        <v>0</v>
      </c>
      <c r="M43" s="121"/>
    </row>
    <row r="44" spans="1:13" s="36" customFormat="1" ht="33.9" customHeight="1" outlineLevel="2" x14ac:dyDescent="0.25">
      <c r="A44" s="111" t="s">
        <v>43</v>
      </c>
      <c r="B44" s="122" t="s">
        <v>130</v>
      </c>
      <c r="C44" s="112" t="s">
        <v>51</v>
      </c>
      <c r="D44" s="45"/>
      <c r="E44" s="45"/>
      <c r="F44" s="45"/>
      <c r="G44" s="45"/>
      <c r="H44" s="113">
        <v>12.6</v>
      </c>
      <c r="I44" s="113">
        <f t="shared" ref="I44:L44" si="12">I46</f>
        <v>12.6</v>
      </c>
      <c r="J44" s="113">
        <f t="shared" si="12"/>
        <v>0</v>
      </c>
      <c r="K44" s="113">
        <f t="shared" si="12"/>
        <v>0</v>
      </c>
      <c r="L44" s="113">
        <f t="shared" si="12"/>
        <v>0</v>
      </c>
      <c r="M44" s="119" t="s">
        <v>138</v>
      </c>
    </row>
    <row r="45" spans="1:13" s="36" customFormat="1" ht="33.9" customHeight="1" outlineLevel="2" x14ac:dyDescent="0.25">
      <c r="A45" s="115"/>
      <c r="B45" s="134"/>
      <c r="C45" s="112" t="s">
        <v>45</v>
      </c>
      <c r="D45" s="132"/>
      <c r="E45" s="132"/>
      <c r="F45" s="132"/>
      <c r="G45" s="132"/>
      <c r="H45" s="133"/>
      <c r="I45" s="113"/>
      <c r="J45" s="113"/>
      <c r="K45" s="113"/>
      <c r="L45" s="113"/>
      <c r="M45" s="135"/>
    </row>
    <row r="46" spans="1:13" s="36" customFormat="1" ht="33.9" customHeight="1" outlineLevel="2" x14ac:dyDescent="0.25">
      <c r="A46" s="117"/>
      <c r="B46" s="136"/>
      <c r="C46" s="112" t="s">
        <v>3</v>
      </c>
      <c r="D46" s="132">
        <v>730</v>
      </c>
      <c r="E46" s="132">
        <v>1101</v>
      </c>
      <c r="F46" s="132" t="s">
        <v>133</v>
      </c>
      <c r="G46" s="132">
        <v>610</v>
      </c>
      <c r="H46" s="113">
        <v>12.6</v>
      </c>
      <c r="I46" s="113">
        <v>12.6</v>
      </c>
      <c r="J46" s="113">
        <f t="shared" si="3"/>
        <v>0</v>
      </c>
      <c r="K46" s="113">
        <v>0</v>
      </c>
      <c r="L46" s="113">
        <v>0</v>
      </c>
      <c r="M46" s="137"/>
    </row>
    <row r="47" spans="1:13" s="36" customFormat="1" ht="39.75" customHeight="1" outlineLevel="1" x14ac:dyDescent="0.25">
      <c r="A47" s="111" t="s">
        <v>34</v>
      </c>
      <c r="B47" s="125" t="s">
        <v>52</v>
      </c>
      <c r="C47" s="112" t="s">
        <v>50</v>
      </c>
      <c r="D47" s="131"/>
      <c r="E47" s="131"/>
      <c r="F47" s="131"/>
      <c r="G47" s="131"/>
      <c r="H47" s="113">
        <f>H49</f>
        <v>5831.13</v>
      </c>
      <c r="I47" s="113">
        <f>I49</f>
        <v>5814.6900000000005</v>
      </c>
      <c r="J47" s="113">
        <f t="shared" ref="J47:L47" si="13">J49</f>
        <v>-16.440000000000001</v>
      </c>
      <c r="K47" s="113">
        <f t="shared" si="13"/>
        <v>331.8</v>
      </c>
      <c r="L47" s="113">
        <f t="shared" si="13"/>
        <v>331.8</v>
      </c>
      <c r="M47" s="138"/>
    </row>
    <row r="48" spans="1:13" s="36" customFormat="1" ht="39.75" customHeight="1" outlineLevel="1" x14ac:dyDescent="0.25">
      <c r="A48" s="115"/>
      <c r="B48" s="126"/>
      <c r="C48" s="112" t="s">
        <v>45</v>
      </c>
      <c r="D48" s="45"/>
      <c r="E48" s="45"/>
      <c r="F48" s="45"/>
      <c r="G48" s="45"/>
      <c r="H48" s="113"/>
      <c r="I48" s="113"/>
      <c r="J48" s="113"/>
      <c r="K48" s="113"/>
      <c r="L48" s="113"/>
      <c r="M48" s="116"/>
    </row>
    <row r="49" spans="1:13" s="36" customFormat="1" ht="39.75" customHeight="1" outlineLevel="1" x14ac:dyDescent="0.25">
      <c r="A49" s="117"/>
      <c r="B49" s="127"/>
      <c r="C49" s="112" t="s">
        <v>3</v>
      </c>
      <c r="D49" s="45" t="s">
        <v>4</v>
      </c>
      <c r="E49" s="45" t="s">
        <v>49</v>
      </c>
      <c r="F49" s="45" t="s">
        <v>49</v>
      </c>
      <c r="G49" s="45" t="s">
        <v>49</v>
      </c>
      <c r="H49" s="113">
        <f>SUM(H52,H55,H58,H61,H64,H67,H70,H73,H74,H79)</f>
        <v>5831.13</v>
      </c>
      <c r="I49" s="113">
        <f>SUM(I52,I58,I61,I64,I67,I70,I73,I76,I79)</f>
        <v>5814.6900000000005</v>
      </c>
      <c r="J49" s="113">
        <f>J52+J55+J58+J61+J64+J67+J70+J73+J76+J79</f>
        <v>-16.440000000000001</v>
      </c>
      <c r="K49" s="113">
        <v>331.8</v>
      </c>
      <c r="L49" s="113">
        <v>331.8</v>
      </c>
      <c r="M49" s="118"/>
    </row>
    <row r="50" spans="1:13" s="36" customFormat="1" ht="39.75" customHeight="1" outlineLevel="1" x14ac:dyDescent="0.25">
      <c r="A50" s="111" t="s">
        <v>44</v>
      </c>
      <c r="B50" s="111" t="s">
        <v>23</v>
      </c>
      <c r="C50" s="112" t="s">
        <v>51</v>
      </c>
      <c r="D50" s="45"/>
      <c r="E50" s="45"/>
      <c r="F50" s="45"/>
      <c r="G50" s="45"/>
      <c r="H50" s="113">
        <f>H52</f>
        <v>713.54</v>
      </c>
      <c r="I50" s="113">
        <f t="shared" ref="I50:L50" si="14">I52</f>
        <v>713.54</v>
      </c>
      <c r="J50" s="113">
        <f t="shared" si="14"/>
        <v>0</v>
      </c>
      <c r="K50" s="113">
        <f t="shared" si="14"/>
        <v>0</v>
      </c>
      <c r="L50" s="113">
        <f t="shared" si="14"/>
        <v>0</v>
      </c>
      <c r="M50" s="119" t="s">
        <v>174</v>
      </c>
    </row>
    <row r="51" spans="1:13" s="36" customFormat="1" ht="39.75" customHeight="1" outlineLevel="1" x14ac:dyDescent="0.25">
      <c r="A51" s="115"/>
      <c r="B51" s="115"/>
      <c r="C51" s="112" t="s">
        <v>45</v>
      </c>
      <c r="D51" s="45"/>
      <c r="E51" s="45"/>
      <c r="F51" s="45"/>
      <c r="G51" s="45"/>
      <c r="H51" s="113"/>
      <c r="I51" s="113"/>
      <c r="J51" s="113"/>
      <c r="K51" s="113"/>
      <c r="L51" s="113"/>
      <c r="M51" s="120"/>
    </row>
    <row r="52" spans="1:13" s="36" customFormat="1" ht="39.75" customHeight="1" outlineLevel="1" x14ac:dyDescent="0.25">
      <c r="A52" s="117"/>
      <c r="B52" s="117"/>
      <c r="C52" s="112" t="s">
        <v>3</v>
      </c>
      <c r="D52" s="45" t="s">
        <v>4</v>
      </c>
      <c r="E52" s="45" t="s">
        <v>7</v>
      </c>
      <c r="F52" s="45" t="s">
        <v>22</v>
      </c>
      <c r="G52" s="45" t="s">
        <v>1</v>
      </c>
      <c r="H52" s="113">
        <v>713.54</v>
      </c>
      <c r="I52" s="113">
        <v>713.54</v>
      </c>
      <c r="J52" s="113">
        <f t="shared" ref="J52" si="15">I52-H52</f>
        <v>0</v>
      </c>
      <c r="K52" s="113">
        <v>0</v>
      </c>
      <c r="L52" s="113">
        <v>0</v>
      </c>
      <c r="M52" s="121"/>
    </row>
    <row r="53" spans="1:13" s="36" customFormat="1" ht="36" customHeight="1" outlineLevel="1" x14ac:dyDescent="0.25">
      <c r="A53" s="111" t="s">
        <v>64</v>
      </c>
      <c r="B53" s="122" t="s">
        <v>30</v>
      </c>
      <c r="C53" s="112" t="s">
        <v>51</v>
      </c>
      <c r="D53" s="45"/>
      <c r="E53" s="45"/>
      <c r="F53" s="45"/>
      <c r="G53" s="45"/>
      <c r="H53" s="113">
        <f>H55</f>
        <v>16.440000000000001</v>
      </c>
      <c r="I53" s="113">
        <f t="shared" ref="I53:K53" si="16">I55</f>
        <v>0</v>
      </c>
      <c r="J53" s="113">
        <f t="shared" si="16"/>
        <v>-16.440000000000001</v>
      </c>
      <c r="K53" s="113">
        <f t="shared" si="16"/>
        <v>31.8</v>
      </c>
      <c r="L53" s="113">
        <v>31.8</v>
      </c>
      <c r="M53" s="119" t="s">
        <v>124</v>
      </c>
    </row>
    <row r="54" spans="1:13" s="36" customFormat="1" ht="48.75" customHeight="1" outlineLevel="1" x14ac:dyDescent="0.25">
      <c r="A54" s="115"/>
      <c r="B54" s="123"/>
      <c r="C54" s="112" t="s">
        <v>45</v>
      </c>
      <c r="D54" s="45"/>
      <c r="E54" s="45"/>
      <c r="F54" s="45"/>
      <c r="G54" s="45"/>
      <c r="H54" s="113"/>
      <c r="I54" s="113"/>
      <c r="J54" s="113"/>
      <c r="K54" s="113"/>
      <c r="L54" s="113"/>
      <c r="M54" s="120"/>
    </row>
    <row r="55" spans="1:13" s="36" customFormat="1" ht="99.75" customHeight="1" outlineLevel="2" x14ac:dyDescent="0.25">
      <c r="A55" s="117"/>
      <c r="B55" s="124"/>
      <c r="C55" s="112" t="s">
        <v>3</v>
      </c>
      <c r="D55" s="45" t="s">
        <v>4</v>
      </c>
      <c r="E55" s="45" t="s">
        <v>7</v>
      </c>
      <c r="F55" s="45" t="s">
        <v>29</v>
      </c>
      <c r="G55" s="45" t="s">
        <v>1</v>
      </c>
      <c r="H55" s="113">
        <v>16.440000000000001</v>
      </c>
      <c r="I55" s="113">
        <v>0</v>
      </c>
      <c r="J55" s="113">
        <f t="shared" ref="J55:J56" si="17">I55-H55</f>
        <v>-16.440000000000001</v>
      </c>
      <c r="K55" s="113">
        <v>31.8</v>
      </c>
      <c r="L55" s="113">
        <v>31.8</v>
      </c>
      <c r="M55" s="121"/>
    </row>
    <row r="56" spans="1:13" s="36" customFormat="1" ht="32.1" customHeight="1" outlineLevel="2" x14ac:dyDescent="0.25">
      <c r="A56" s="111" t="s">
        <v>65</v>
      </c>
      <c r="B56" s="111" t="s">
        <v>25</v>
      </c>
      <c r="C56" s="112" t="s">
        <v>51</v>
      </c>
      <c r="D56" s="45"/>
      <c r="E56" s="45"/>
      <c r="F56" s="45"/>
      <c r="G56" s="45"/>
      <c r="H56" s="113">
        <f>H58</f>
        <v>762</v>
      </c>
      <c r="I56" s="113">
        <f>I58</f>
        <v>762</v>
      </c>
      <c r="J56" s="113">
        <f t="shared" si="17"/>
        <v>0</v>
      </c>
      <c r="K56" s="113">
        <v>300</v>
      </c>
      <c r="L56" s="113">
        <v>300</v>
      </c>
      <c r="M56" s="119" t="s">
        <v>175</v>
      </c>
    </row>
    <row r="57" spans="1:13" s="36" customFormat="1" ht="32.1" customHeight="1" outlineLevel="2" x14ac:dyDescent="0.25">
      <c r="A57" s="115"/>
      <c r="B57" s="115"/>
      <c r="C57" s="112" t="s">
        <v>45</v>
      </c>
      <c r="D57" s="45"/>
      <c r="E57" s="45"/>
      <c r="F57" s="45"/>
      <c r="G57" s="45"/>
      <c r="H57" s="113"/>
      <c r="I57" s="113"/>
      <c r="J57" s="113"/>
      <c r="K57" s="113"/>
      <c r="L57" s="113"/>
      <c r="M57" s="120"/>
    </row>
    <row r="58" spans="1:13" s="36" customFormat="1" ht="51" customHeight="1" outlineLevel="2" x14ac:dyDescent="0.25">
      <c r="A58" s="117"/>
      <c r="B58" s="117"/>
      <c r="C58" s="112" t="s">
        <v>3</v>
      </c>
      <c r="D58" s="45" t="s">
        <v>4</v>
      </c>
      <c r="E58" s="45" t="s">
        <v>7</v>
      </c>
      <c r="F58" s="45" t="s">
        <v>24</v>
      </c>
      <c r="G58" s="45" t="s">
        <v>1</v>
      </c>
      <c r="H58" s="113">
        <v>762</v>
      </c>
      <c r="I58" s="113">
        <v>762</v>
      </c>
      <c r="J58" s="113">
        <f t="shared" ref="J58" si="18">I58-H58</f>
        <v>0</v>
      </c>
      <c r="K58" s="113">
        <v>300</v>
      </c>
      <c r="L58" s="113">
        <v>300</v>
      </c>
      <c r="M58" s="121"/>
    </row>
    <row r="59" spans="1:13" s="36" customFormat="1" ht="33" customHeight="1" outlineLevel="2" x14ac:dyDescent="0.25">
      <c r="A59" s="111" t="s">
        <v>66</v>
      </c>
      <c r="B59" s="111" t="s">
        <v>158</v>
      </c>
      <c r="C59" s="112" t="s">
        <v>51</v>
      </c>
      <c r="D59" s="45"/>
      <c r="E59" s="45"/>
      <c r="F59" s="45"/>
      <c r="G59" s="45"/>
      <c r="H59" s="113">
        <f>H61</f>
        <v>651.94000000000005</v>
      </c>
      <c r="I59" s="113">
        <f t="shared" ref="I59:L59" si="19">I61</f>
        <v>651.94000000000005</v>
      </c>
      <c r="J59" s="113">
        <f t="shared" si="19"/>
        <v>0</v>
      </c>
      <c r="K59" s="113">
        <f t="shared" si="19"/>
        <v>0</v>
      </c>
      <c r="L59" s="113">
        <f t="shared" si="19"/>
        <v>0</v>
      </c>
      <c r="M59" s="128" t="s">
        <v>171</v>
      </c>
    </row>
    <row r="60" spans="1:13" s="36" customFormat="1" ht="24" customHeight="1" outlineLevel="2" x14ac:dyDescent="0.25">
      <c r="A60" s="115"/>
      <c r="B60" s="115"/>
      <c r="C60" s="112" t="s">
        <v>45</v>
      </c>
      <c r="D60" s="45"/>
      <c r="E60" s="45"/>
      <c r="F60" s="45"/>
      <c r="G60" s="45"/>
      <c r="H60" s="113"/>
      <c r="I60" s="113"/>
      <c r="J60" s="113"/>
      <c r="K60" s="113"/>
      <c r="L60" s="113"/>
      <c r="M60" s="139"/>
    </row>
    <row r="61" spans="1:13" s="36" customFormat="1" ht="75" customHeight="1" outlineLevel="2" x14ac:dyDescent="0.25">
      <c r="A61" s="117"/>
      <c r="B61" s="117"/>
      <c r="C61" s="112" t="s">
        <v>3</v>
      </c>
      <c r="D61" s="45" t="s">
        <v>4</v>
      </c>
      <c r="E61" s="45" t="s">
        <v>7</v>
      </c>
      <c r="F61" s="45" t="s">
        <v>159</v>
      </c>
      <c r="G61" s="45" t="s">
        <v>1</v>
      </c>
      <c r="H61" s="113">
        <v>651.94000000000005</v>
      </c>
      <c r="I61" s="113">
        <v>651.94000000000005</v>
      </c>
      <c r="J61" s="113">
        <f t="shared" ref="J61" si="20">I61-H61</f>
        <v>0</v>
      </c>
      <c r="K61" s="113">
        <v>0</v>
      </c>
      <c r="L61" s="113">
        <v>0</v>
      </c>
      <c r="M61" s="140"/>
    </row>
    <row r="62" spans="1:13" s="36" customFormat="1" ht="24" customHeight="1" outlineLevel="2" x14ac:dyDescent="0.25">
      <c r="A62" s="111" t="s">
        <v>67</v>
      </c>
      <c r="B62" s="111" t="s">
        <v>27</v>
      </c>
      <c r="C62" s="112" t="s">
        <v>51</v>
      </c>
      <c r="D62" s="45"/>
      <c r="E62" s="45"/>
      <c r="F62" s="45"/>
      <c r="G62" s="45"/>
      <c r="H62" s="113">
        <f>H64</f>
        <v>5.6</v>
      </c>
      <c r="I62" s="113">
        <f t="shared" ref="I62:L62" si="21">I64</f>
        <v>5.6</v>
      </c>
      <c r="J62" s="113">
        <f t="shared" si="21"/>
        <v>0</v>
      </c>
      <c r="K62" s="113">
        <f t="shared" si="21"/>
        <v>0</v>
      </c>
      <c r="L62" s="113">
        <f t="shared" si="21"/>
        <v>0</v>
      </c>
      <c r="M62" s="119" t="s">
        <v>187</v>
      </c>
    </row>
    <row r="63" spans="1:13" s="36" customFormat="1" ht="24" customHeight="1" outlineLevel="2" x14ac:dyDescent="0.25">
      <c r="A63" s="115"/>
      <c r="B63" s="115"/>
      <c r="C63" s="112" t="s">
        <v>45</v>
      </c>
      <c r="D63" s="45"/>
      <c r="E63" s="45"/>
      <c r="F63" s="45"/>
      <c r="G63" s="45"/>
      <c r="H63" s="113"/>
      <c r="I63" s="113"/>
      <c r="J63" s="113"/>
      <c r="K63" s="113"/>
      <c r="L63" s="113"/>
      <c r="M63" s="120"/>
    </row>
    <row r="64" spans="1:13" s="36" customFormat="1" ht="43.5" customHeight="1" outlineLevel="2" x14ac:dyDescent="0.25">
      <c r="A64" s="117"/>
      <c r="B64" s="117"/>
      <c r="C64" s="112" t="s">
        <v>3</v>
      </c>
      <c r="D64" s="45" t="s">
        <v>4</v>
      </c>
      <c r="E64" s="45" t="s">
        <v>7</v>
      </c>
      <c r="F64" s="45" t="s">
        <v>26</v>
      </c>
      <c r="G64" s="45" t="s">
        <v>1</v>
      </c>
      <c r="H64" s="113">
        <v>5.6</v>
      </c>
      <c r="I64" s="113">
        <v>5.6</v>
      </c>
      <c r="J64" s="113">
        <f t="shared" ref="J64:J65" si="22">I64-H64</f>
        <v>0</v>
      </c>
      <c r="K64" s="113">
        <v>0</v>
      </c>
      <c r="L64" s="113">
        <v>0</v>
      </c>
      <c r="M64" s="121"/>
    </row>
    <row r="65" spans="1:13" s="36" customFormat="1" ht="30" customHeight="1" outlineLevel="2" x14ac:dyDescent="0.25">
      <c r="A65" s="111" t="s">
        <v>70</v>
      </c>
      <c r="B65" s="111" t="s">
        <v>135</v>
      </c>
      <c r="C65" s="112" t="s">
        <v>51</v>
      </c>
      <c r="D65" s="45"/>
      <c r="E65" s="45"/>
      <c r="F65" s="45"/>
      <c r="G65" s="45"/>
      <c r="H65" s="113">
        <f>H67</f>
        <v>428.76</v>
      </c>
      <c r="I65" s="113">
        <f>I67</f>
        <v>428.76</v>
      </c>
      <c r="J65" s="113">
        <f t="shared" si="22"/>
        <v>0</v>
      </c>
      <c r="K65" s="113">
        <v>0</v>
      </c>
      <c r="L65" s="113">
        <v>0</v>
      </c>
      <c r="M65" s="119" t="s">
        <v>176</v>
      </c>
    </row>
    <row r="66" spans="1:13" s="36" customFormat="1" ht="30" customHeight="1" outlineLevel="2" x14ac:dyDescent="0.25">
      <c r="A66" s="115"/>
      <c r="B66" s="115"/>
      <c r="C66" s="112" t="s">
        <v>45</v>
      </c>
      <c r="D66" s="45"/>
      <c r="E66" s="45"/>
      <c r="F66" s="45"/>
      <c r="G66" s="45"/>
      <c r="H66" s="113"/>
      <c r="I66" s="113"/>
      <c r="J66" s="113"/>
      <c r="K66" s="113"/>
      <c r="L66" s="113"/>
      <c r="M66" s="120"/>
    </row>
    <row r="67" spans="1:13" s="36" customFormat="1" ht="30" customHeight="1" outlineLevel="2" x14ac:dyDescent="0.25">
      <c r="A67" s="117"/>
      <c r="B67" s="117"/>
      <c r="C67" s="112" t="s">
        <v>3</v>
      </c>
      <c r="D67" s="45" t="s">
        <v>4</v>
      </c>
      <c r="E67" s="45" t="s">
        <v>7</v>
      </c>
      <c r="F67" s="45" t="s">
        <v>156</v>
      </c>
      <c r="G67" s="45" t="s">
        <v>1</v>
      </c>
      <c r="H67" s="113">
        <v>428.76</v>
      </c>
      <c r="I67" s="113">
        <v>428.76</v>
      </c>
      <c r="J67" s="113">
        <f t="shared" ref="J67" si="23">I67-H67</f>
        <v>0</v>
      </c>
      <c r="K67" s="113">
        <v>400</v>
      </c>
      <c r="L67" s="113">
        <v>0</v>
      </c>
      <c r="M67" s="121"/>
    </row>
    <row r="68" spans="1:13" s="36" customFormat="1" ht="46.5" customHeight="1" outlineLevel="2" x14ac:dyDescent="0.25">
      <c r="A68" s="111" t="s">
        <v>71</v>
      </c>
      <c r="B68" s="111" t="s">
        <v>160</v>
      </c>
      <c r="C68" s="112" t="s">
        <v>51</v>
      </c>
      <c r="D68" s="45"/>
      <c r="E68" s="45"/>
      <c r="F68" s="45"/>
      <c r="G68" s="45"/>
      <c r="H68" s="113">
        <v>195.75</v>
      </c>
      <c r="I68" s="113">
        <v>195.75</v>
      </c>
      <c r="J68" s="113">
        <f t="shared" ref="J68:L68" si="24">J70</f>
        <v>0</v>
      </c>
      <c r="K68" s="113">
        <f t="shared" si="24"/>
        <v>0</v>
      </c>
      <c r="L68" s="113">
        <f t="shared" si="24"/>
        <v>0</v>
      </c>
      <c r="M68" s="119"/>
    </row>
    <row r="69" spans="1:13" s="36" customFormat="1" ht="40.5" customHeight="1" outlineLevel="2" x14ac:dyDescent="0.25">
      <c r="A69" s="115"/>
      <c r="B69" s="115"/>
      <c r="C69" s="112" t="s">
        <v>45</v>
      </c>
      <c r="D69" s="45"/>
      <c r="E69" s="45"/>
      <c r="F69" s="45"/>
      <c r="G69" s="45"/>
      <c r="H69" s="113"/>
      <c r="I69" s="113"/>
      <c r="J69" s="113"/>
      <c r="K69" s="113"/>
      <c r="L69" s="113"/>
      <c r="M69" s="120"/>
    </row>
    <row r="70" spans="1:13" s="36" customFormat="1" ht="40.5" customHeight="1" outlineLevel="2" x14ac:dyDescent="0.25">
      <c r="A70" s="117"/>
      <c r="B70" s="117"/>
      <c r="C70" s="112" t="s">
        <v>3</v>
      </c>
      <c r="D70" s="45" t="s">
        <v>4</v>
      </c>
      <c r="E70" s="45" t="s">
        <v>7</v>
      </c>
      <c r="F70" s="45" t="s">
        <v>161</v>
      </c>
      <c r="G70" s="45" t="s">
        <v>1</v>
      </c>
      <c r="H70" s="113">
        <v>195.75</v>
      </c>
      <c r="I70" s="113">
        <v>195.75</v>
      </c>
      <c r="J70" s="113">
        <f t="shared" ref="J70" si="25">I70-H70</f>
        <v>0</v>
      </c>
      <c r="K70" s="113">
        <v>0</v>
      </c>
      <c r="L70" s="113">
        <v>0</v>
      </c>
      <c r="M70" s="121"/>
    </row>
    <row r="71" spans="1:13" s="36" customFormat="1" ht="24" customHeight="1" outlineLevel="2" x14ac:dyDescent="0.25">
      <c r="A71" s="111" t="s">
        <v>72</v>
      </c>
      <c r="B71" s="122" t="s">
        <v>162</v>
      </c>
      <c r="C71" s="112" t="s">
        <v>51</v>
      </c>
      <c r="D71" s="45"/>
      <c r="E71" s="45"/>
      <c r="F71" s="45"/>
      <c r="G71" s="45"/>
      <c r="H71" s="113">
        <f>H73</f>
        <v>26.8</v>
      </c>
      <c r="I71" s="113">
        <f t="shared" ref="I71:K71" si="26">I73</f>
        <v>26.8</v>
      </c>
      <c r="J71" s="113">
        <f t="shared" si="26"/>
        <v>0</v>
      </c>
      <c r="K71" s="113">
        <f t="shared" si="26"/>
        <v>0</v>
      </c>
      <c r="L71" s="113">
        <v>0</v>
      </c>
      <c r="M71" s="119" t="s">
        <v>179</v>
      </c>
    </row>
    <row r="72" spans="1:13" s="36" customFormat="1" ht="24" customHeight="1" outlineLevel="2" x14ac:dyDescent="0.25">
      <c r="A72" s="115"/>
      <c r="B72" s="123"/>
      <c r="C72" s="112" t="s">
        <v>45</v>
      </c>
      <c r="D72" s="45"/>
      <c r="E72" s="45"/>
      <c r="F72" s="45"/>
      <c r="G72" s="45"/>
      <c r="H72" s="113"/>
      <c r="I72" s="113"/>
      <c r="J72" s="113"/>
      <c r="K72" s="113"/>
      <c r="L72" s="113"/>
      <c r="M72" s="120"/>
    </row>
    <row r="73" spans="1:13" s="36" customFormat="1" ht="45" customHeight="1" outlineLevel="2" x14ac:dyDescent="0.25">
      <c r="A73" s="117"/>
      <c r="B73" s="124"/>
      <c r="C73" s="112" t="s">
        <v>3</v>
      </c>
      <c r="D73" s="45" t="s">
        <v>4</v>
      </c>
      <c r="E73" s="45" t="s">
        <v>7</v>
      </c>
      <c r="F73" s="45" t="s">
        <v>28</v>
      </c>
      <c r="G73" s="45" t="s">
        <v>1</v>
      </c>
      <c r="H73" s="113">
        <v>26.8</v>
      </c>
      <c r="I73" s="113">
        <v>26.8</v>
      </c>
      <c r="J73" s="113">
        <f t="shared" ref="J73" si="27">I73-H73</f>
        <v>0</v>
      </c>
      <c r="K73" s="113">
        <v>0</v>
      </c>
      <c r="L73" s="113">
        <v>0</v>
      </c>
      <c r="M73" s="121"/>
    </row>
    <row r="74" spans="1:13" s="36" customFormat="1" ht="24" customHeight="1" outlineLevel="2" x14ac:dyDescent="0.25">
      <c r="A74" s="111" t="s">
        <v>73</v>
      </c>
      <c r="B74" s="122" t="s">
        <v>154</v>
      </c>
      <c r="C74" s="112" t="s">
        <v>51</v>
      </c>
      <c r="D74" s="45"/>
      <c r="E74" s="45"/>
      <c r="F74" s="45"/>
      <c r="G74" s="45"/>
      <c r="H74" s="113">
        <f>H76</f>
        <v>3000</v>
      </c>
      <c r="I74" s="113">
        <f t="shared" ref="I74:K74" si="28">I76</f>
        <v>3000</v>
      </c>
      <c r="J74" s="113">
        <f t="shared" si="28"/>
        <v>0</v>
      </c>
      <c r="K74" s="113">
        <f t="shared" si="28"/>
        <v>0</v>
      </c>
      <c r="L74" s="113">
        <v>0</v>
      </c>
      <c r="M74" s="119" t="s">
        <v>134</v>
      </c>
    </row>
    <row r="75" spans="1:13" s="36" customFormat="1" ht="24" customHeight="1" outlineLevel="2" x14ac:dyDescent="0.25">
      <c r="A75" s="115"/>
      <c r="B75" s="123"/>
      <c r="C75" s="112" t="s">
        <v>45</v>
      </c>
      <c r="D75" s="45"/>
      <c r="E75" s="45"/>
      <c r="F75" s="45"/>
      <c r="G75" s="45"/>
      <c r="H75" s="113"/>
      <c r="I75" s="113"/>
      <c r="J75" s="113"/>
      <c r="K75" s="113"/>
      <c r="L75" s="113"/>
      <c r="M75" s="120"/>
    </row>
    <row r="76" spans="1:13" s="36" customFormat="1" ht="53.25" customHeight="1" outlineLevel="2" x14ac:dyDescent="0.25">
      <c r="A76" s="117"/>
      <c r="B76" s="124"/>
      <c r="C76" s="112" t="s">
        <v>3</v>
      </c>
      <c r="D76" s="45" t="s">
        <v>4</v>
      </c>
      <c r="E76" s="45" t="s">
        <v>7</v>
      </c>
      <c r="F76" s="45" t="s">
        <v>28</v>
      </c>
      <c r="G76" s="45" t="s">
        <v>1</v>
      </c>
      <c r="H76" s="113">
        <v>3000</v>
      </c>
      <c r="I76" s="113">
        <v>3000</v>
      </c>
      <c r="J76" s="113">
        <f t="shared" ref="J76:J79" si="29">I76-H76</f>
        <v>0</v>
      </c>
      <c r="K76" s="113">
        <v>0</v>
      </c>
      <c r="L76" s="113">
        <v>0</v>
      </c>
      <c r="M76" s="121"/>
    </row>
    <row r="77" spans="1:13" s="36" customFormat="1" ht="41.25" customHeight="1" outlineLevel="2" x14ac:dyDescent="0.25">
      <c r="A77" s="111" t="s">
        <v>74</v>
      </c>
      <c r="B77" s="122" t="s">
        <v>136</v>
      </c>
      <c r="C77" s="112" t="s">
        <v>51</v>
      </c>
      <c r="D77" s="45"/>
      <c r="E77" s="45"/>
      <c r="F77" s="45"/>
      <c r="G77" s="45"/>
      <c r="H77" s="113">
        <f>H79</f>
        <v>30.3</v>
      </c>
      <c r="I77" s="113">
        <f>I79</f>
        <v>30.3</v>
      </c>
      <c r="J77" s="113">
        <f t="shared" si="29"/>
        <v>0</v>
      </c>
      <c r="K77" s="113">
        <f>K79</f>
        <v>0</v>
      </c>
      <c r="L77" s="113">
        <f>L79</f>
        <v>0</v>
      </c>
      <c r="M77" s="141" t="s">
        <v>138</v>
      </c>
    </row>
    <row r="78" spans="1:13" s="36" customFormat="1" ht="30.75" customHeight="1" outlineLevel="2" x14ac:dyDescent="0.25">
      <c r="A78" s="115"/>
      <c r="B78" s="123"/>
      <c r="C78" s="112" t="s">
        <v>45</v>
      </c>
      <c r="D78" s="45"/>
      <c r="E78" s="45"/>
      <c r="F78" s="45"/>
      <c r="G78" s="45"/>
      <c r="H78" s="113"/>
      <c r="I78" s="113"/>
      <c r="J78" s="113"/>
      <c r="K78" s="113"/>
      <c r="L78" s="113"/>
      <c r="M78" s="142"/>
    </row>
    <row r="79" spans="1:13" s="36" customFormat="1" ht="33" customHeight="1" outlineLevel="2" x14ac:dyDescent="0.25">
      <c r="A79" s="117"/>
      <c r="B79" s="124"/>
      <c r="C79" s="112" t="s">
        <v>3</v>
      </c>
      <c r="D79" s="45" t="s">
        <v>4</v>
      </c>
      <c r="E79" s="45" t="s">
        <v>7</v>
      </c>
      <c r="F79" s="45" t="s">
        <v>137</v>
      </c>
      <c r="G79" s="45" t="s">
        <v>1</v>
      </c>
      <c r="H79" s="113">
        <v>30.3</v>
      </c>
      <c r="I79" s="113">
        <v>30.3</v>
      </c>
      <c r="J79" s="113">
        <f t="shared" si="29"/>
        <v>0</v>
      </c>
      <c r="K79" s="113">
        <v>0</v>
      </c>
      <c r="L79" s="113">
        <v>0</v>
      </c>
      <c r="M79" s="143"/>
    </row>
    <row r="80" spans="1:13" s="36" customFormat="1" ht="33.9" customHeight="1" outlineLevel="2" x14ac:dyDescent="0.25">
      <c r="A80" s="111" t="s">
        <v>139</v>
      </c>
      <c r="B80" s="122" t="s">
        <v>140</v>
      </c>
      <c r="C80" s="112" t="s">
        <v>51</v>
      </c>
      <c r="D80" s="45"/>
      <c r="E80" s="45"/>
      <c r="F80" s="45"/>
      <c r="G80" s="45"/>
      <c r="H80" s="113">
        <f>H82</f>
        <v>304.79000000000002</v>
      </c>
      <c r="I80" s="113">
        <f t="shared" ref="I80:L80" si="30">I82</f>
        <v>293.91000000000003</v>
      </c>
      <c r="J80" s="113">
        <f t="shared" si="30"/>
        <v>-10.880000000000003</v>
      </c>
      <c r="K80" s="113">
        <f t="shared" si="30"/>
        <v>230</v>
      </c>
      <c r="L80" s="113">
        <f t="shared" si="30"/>
        <v>230</v>
      </c>
      <c r="M80" s="119"/>
    </row>
    <row r="81" spans="1:13" ht="26.25" customHeight="1" x14ac:dyDescent="0.25">
      <c r="A81" s="115"/>
      <c r="B81" s="123"/>
      <c r="C81" s="112" t="s">
        <v>45</v>
      </c>
      <c r="D81" s="45"/>
      <c r="E81" s="45"/>
      <c r="F81" s="45"/>
      <c r="G81" s="45"/>
      <c r="H81" s="113"/>
      <c r="I81" s="113"/>
      <c r="J81" s="113"/>
      <c r="K81" s="113"/>
      <c r="L81" s="113"/>
      <c r="M81" s="120"/>
    </row>
    <row r="82" spans="1:13" ht="26.25" customHeight="1" x14ac:dyDescent="0.25">
      <c r="A82" s="117"/>
      <c r="B82" s="124"/>
      <c r="C82" s="112" t="s">
        <v>3</v>
      </c>
      <c r="D82" s="45" t="s">
        <v>4</v>
      </c>
      <c r="E82" s="45" t="s">
        <v>49</v>
      </c>
      <c r="F82" s="45" t="s">
        <v>49</v>
      </c>
      <c r="G82" s="45" t="s">
        <v>49</v>
      </c>
      <c r="H82" s="113">
        <f>H83+H87+H90</f>
        <v>304.79000000000002</v>
      </c>
      <c r="I82" s="113">
        <f t="shared" ref="I82:L82" si="31">I83+I87+I90</f>
        <v>293.91000000000003</v>
      </c>
      <c r="J82" s="113">
        <f t="shared" si="31"/>
        <v>-10.880000000000003</v>
      </c>
      <c r="K82" s="113">
        <f t="shared" si="31"/>
        <v>230</v>
      </c>
      <c r="L82" s="113">
        <f t="shared" si="31"/>
        <v>230</v>
      </c>
      <c r="M82" s="121"/>
    </row>
    <row r="83" spans="1:13" ht="26.25" customHeight="1" x14ac:dyDescent="0.25">
      <c r="A83" s="111" t="s">
        <v>141</v>
      </c>
      <c r="B83" s="122" t="s">
        <v>143</v>
      </c>
      <c r="C83" s="112" t="s">
        <v>51</v>
      </c>
      <c r="D83" s="45"/>
      <c r="E83" s="45"/>
      <c r="F83" s="45"/>
      <c r="G83" s="45"/>
      <c r="H83" s="113">
        <f>H85+H86</f>
        <v>60.35</v>
      </c>
      <c r="I83" s="113">
        <f t="shared" ref="I83:L83" si="32">I85+I86</f>
        <v>49.47</v>
      </c>
      <c r="J83" s="113">
        <f t="shared" si="32"/>
        <v>-10.880000000000003</v>
      </c>
      <c r="K83" s="113">
        <f t="shared" si="32"/>
        <v>230</v>
      </c>
      <c r="L83" s="113">
        <f t="shared" si="32"/>
        <v>230</v>
      </c>
      <c r="M83" s="119" t="s">
        <v>177</v>
      </c>
    </row>
    <row r="84" spans="1:13" ht="26.25" customHeight="1" x14ac:dyDescent="0.25">
      <c r="A84" s="115"/>
      <c r="B84" s="123"/>
      <c r="C84" s="112" t="s">
        <v>45</v>
      </c>
      <c r="D84" s="45"/>
      <c r="E84" s="45"/>
      <c r="F84" s="45"/>
      <c r="G84" s="45"/>
      <c r="H84" s="113"/>
      <c r="I84" s="113"/>
      <c r="J84" s="113"/>
      <c r="K84" s="113">
        <v>-96.276923076922799</v>
      </c>
      <c r="L84" s="113"/>
      <c r="M84" s="120"/>
    </row>
    <row r="85" spans="1:13" ht="26.25" customHeight="1" x14ac:dyDescent="0.25">
      <c r="A85" s="115"/>
      <c r="B85" s="123"/>
      <c r="C85" s="112" t="s">
        <v>3</v>
      </c>
      <c r="D85" s="45" t="s">
        <v>4</v>
      </c>
      <c r="E85" s="45" t="s">
        <v>12</v>
      </c>
      <c r="F85" s="45" t="s">
        <v>144</v>
      </c>
      <c r="G85" s="45" t="s">
        <v>13</v>
      </c>
      <c r="H85" s="113">
        <v>60.35</v>
      </c>
      <c r="I85" s="113">
        <v>49.47</v>
      </c>
      <c r="J85" s="113">
        <f t="shared" ref="J85" si="33">I85-H85</f>
        <v>-10.880000000000003</v>
      </c>
      <c r="K85" s="113">
        <v>77.2</v>
      </c>
      <c r="L85" s="113">
        <v>77.2</v>
      </c>
      <c r="M85" s="120"/>
    </row>
    <row r="86" spans="1:13" ht="26.25" customHeight="1" x14ac:dyDescent="0.25">
      <c r="A86" s="136"/>
      <c r="B86" s="136"/>
      <c r="C86" s="112" t="s">
        <v>3</v>
      </c>
      <c r="D86" s="45" t="s">
        <v>4</v>
      </c>
      <c r="E86" s="45" t="s">
        <v>12</v>
      </c>
      <c r="F86" s="45" t="s">
        <v>144</v>
      </c>
      <c r="G86" s="45" t="s">
        <v>2</v>
      </c>
      <c r="H86" s="113">
        <v>0</v>
      </c>
      <c r="I86" s="113">
        <v>0</v>
      </c>
      <c r="J86" s="113"/>
      <c r="K86" s="113">
        <v>152.80000000000001</v>
      </c>
      <c r="L86" s="113">
        <v>152.80000000000001</v>
      </c>
      <c r="M86" s="137"/>
    </row>
    <row r="87" spans="1:13" ht="26.25" customHeight="1" x14ac:dyDescent="0.25">
      <c r="A87" s="111" t="s">
        <v>142</v>
      </c>
      <c r="B87" s="122" t="s">
        <v>148</v>
      </c>
      <c r="C87" s="112" t="s">
        <v>51</v>
      </c>
      <c r="D87" s="45"/>
      <c r="E87" s="45"/>
      <c r="F87" s="45"/>
      <c r="G87" s="45"/>
      <c r="H87" s="113">
        <f>H89</f>
        <v>242</v>
      </c>
      <c r="I87" s="113">
        <f t="shared" ref="I87:L87" si="34">I89</f>
        <v>242</v>
      </c>
      <c r="J87" s="113">
        <f t="shared" si="34"/>
        <v>0</v>
      </c>
      <c r="K87" s="113">
        <f t="shared" si="34"/>
        <v>0</v>
      </c>
      <c r="L87" s="113">
        <f t="shared" si="34"/>
        <v>0</v>
      </c>
      <c r="M87" s="119" t="s">
        <v>172</v>
      </c>
    </row>
    <row r="88" spans="1:13" ht="104.25" customHeight="1" x14ac:dyDescent="0.25">
      <c r="A88" s="115"/>
      <c r="B88" s="123"/>
      <c r="C88" s="112" t="s">
        <v>45</v>
      </c>
      <c r="D88" s="45"/>
      <c r="E88" s="45"/>
      <c r="F88" s="45"/>
      <c r="G88" s="45"/>
      <c r="H88" s="113"/>
      <c r="I88" s="113"/>
      <c r="J88" s="113"/>
      <c r="K88" s="113"/>
      <c r="L88" s="113"/>
      <c r="M88" s="120"/>
    </row>
    <row r="89" spans="1:13" ht="54" customHeight="1" x14ac:dyDescent="0.25">
      <c r="A89" s="117"/>
      <c r="B89" s="124"/>
      <c r="C89" s="112" t="s">
        <v>3</v>
      </c>
      <c r="D89" s="45" t="s">
        <v>4</v>
      </c>
      <c r="E89" s="45" t="s">
        <v>7</v>
      </c>
      <c r="F89" s="45" t="s">
        <v>150</v>
      </c>
      <c r="G89" s="45" t="s">
        <v>1</v>
      </c>
      <c r="H89" s="113">
        <v>242</v>
      </c>
      <c r="I89" s="113">
        <v>242</v>
      </c>
      <c r="J89" s="113">
        <f t="shared" ref="J89" si="35">I89-H89</f>
        <v>0</v>
      </c>
      <c r="K89" s="113">
        <v>0</v>
      </c>
      <c r="L89" s="113">
        <v>0</v>
      </c>
      <c r="M89" s="121"/>
    </row>
    <row r="90" spans="1:13" ht="64.5" customHeight="1" x14ac:dyDescent="0.25">
      <c r="A90" s="111" t="s">
        <v>145</v>
      </c>
      <c r="B90" s="122" t="s">
        <v>149</v>
      </c>
      <c r="C90" s="112" t="s">
        <v>51</v>
      </c>
      <c r="D90" s="45"/>
      <c r="E90" s="45"/>
      <c r="F90" s="45"/>
      <c r="G90" s="45"/>
      <c r="H90" s="113">
        <f>H92</f>
        <v>2.44</v>
      </c>
      <c r="I90" s="113">
        <f t="shared" ref="I90:L90" si="36">I92</f>
        <v>2.44</v>
      </c>
      <c r="J90" s="113">
        <f t="shared" si="36"/>
        <v>0</v>
      </c>
      <c r="K90" s="113">
        <f t="shared" si="36"/>
        <v>0</v>
      </c>
      <c r="L90" s="113">
        <f t="shared" si="36"/>
        <v>0</v>
      </c>
      <c r="M90" s="119" t="s">
        <v>138</v>
      </c>
    </row>
    <row r="91" spans="1:13" ht="69.75" customHeight="1" x14ac:dyDescent="0.25">
      <c r="A91" s="115"/>
      <c r="B91" s="123"/>
      <c r="C91" s="112" t="s">
        <v>45</v>
      </c>
      <c r="D91" s="45"/>
      <c r="E91" s="45"/>
      <c r="F91" s="45"/>
      <c r="G91" s="45"/>
      <c r="H91" s="113"/>
      <c r="I91" s="113"/>
      <c r="J91" s="113"/>
      <c r="K91" s="113"/>
      <c r="L91" s="113"/>
      <c r="M91" s="120"/>
    </row>
    <row r="92" spans="1:13" ht="60" customHeight="1" x14ac:dyDescent="0.25">
      <c r="A92" s="117"/>
      <c r="B92" s="124"/>
      <c r="C92" s="112" t="s">
        <v>3</v>
      </c>
      <c r="D92" s="45" t="s">
        <v>4</v>
      </c>
      <c r="E92" s="45" t="s">
        <v>7</v>
      </c>
      <c r="F92" s="45" t="s">
        <v>146</v>
      </c>
      <c r="G92" s="45" t="s">
        <v>147</v>
      </c>
      <c r="H92" s="113">
        <v>2.44</v>
      </c>
      <c r="I92" s="113">
        <v>2.44</v>
      </c>
      <c r="J92" s="113">
        <f t="shared" ref="J92" si="37">I92-H92</f>
        <v>0</v>
      </c>
      <c r="K92" s="113">
        <v>0</v>
      </c>
      <c r="L92" s="113">
        <v>0</v>
      </c>
      <c r="M92" s="121"/>
    </row>
    <row r="93" spans="1:13" ht="60" customHeight="1" x14ac:dyDescent="0.25">
      <c r="A93" s="144"/>
      <c r="B93" s="145" t="s">
        <v>197</v>
      </c>
      <c r="C93" s="144"/>
      <c r="D93" s="144"/>
      <c r="E93" s="144"/>
      <c r="F93" s="144" t="s">
        <v>198</v>
      </c>
      <c r="G93" s="146"/>
      <c r="H93" s="147"/>
      <c r="I93" s="147"/>
      <c r="J93" s="147"/>
      <c r="K93" s="147"/>
      <c r="L93" s="147"/>
      <c r="M93" s="148"/>
    </row>
    <row r="94" spans="1:13" ht="60" customHeight="1" x14ac:dyDescent="0.25">
      <c r="A94"/>
      <c r="B94" s="150" t="s">
        <v>199</v>
      </c>
      <c r="C94"/>
      <c r="D94"/>
      <c r="E94"/>
      <c r="F94" s="146"/>
      <c r="G94" s="146"/>
      <c r="H94" s="147"/>
      <c r="I94" s="147"/>
      <c r="J94" s="147"/>
      <c r="K94" s="147"/>
      <c r="L94" s="147"/>
      <c r="M94" s="148"/>
    </row>
  </sheetData>
  <autoFilter ref="A7:L79"/>
  <mergeCells count="91">
    <mergeCell ref="A80:A82"/>
    <mergeCell ref="B80:B82"/>
    <mergeCell ref="M80:M82"/>
    <mergeCell ref="M68:M70"/>
    <mergeCell ref="M47:M49"/>
    <mergeCell ref="A90:A92"/>
    <mergeCell ref="B90:B92"/>
    <mergeCell ref="M41:M43"/>
    <mergeCell ref="M44:M46"/>
    <mergeCell ref="A50:A52"/>
    <mergeCell ref="B50:B52"/>
    <mergeCell ref="M50:M52"/>
    <mergeCell ref="A87:A89"/>
    <mergeCell ref="B87:B89"/>
    <mergeCell ref="M87:M89"/>
    <mergeCell ref="A83:A86"/>
    <mergeCell ref="B83:B86"/>
    <mergeCell ref="M83:M86"/>
    <mergeCell ref="A77:A79"/>
    <mergeCell ref="B77:B79"/>
    <mergeCell ref="M77:M79"/>
    <mergeCell ref="M8:M10"/>
    <mergeCell ref="M11:M13"/>
    <mergeCell ref="M17:M19"/>
    <mergeCell ref="M5:M7"/>
    <mergeCell ref="M90:M92"/>
    <mergeCell ref="M71:M73"/>
    <mergeCell ref="M26:M28"/>
    <mergeCell ref="M32:M34"/>
    <mergeCell ref="M35:M37"/>
    <mergeCell ref="M14:M16"/>
    <mergeCell ref="M20:M25"/>
    <mergeCell ref="M29:M31"/>
    <mergeCell ref="M62:M64"/>
    <mergeCell ref="M65:M67"/>
    <mergeCell ref="M74:M76"/>
    <mergeCell ref="M38:M40"/>
    <mergeCell ref="M53:M55"/>
    <mergeCell ref="M56:M58"/>
    <mergeCell ref="M59:M61"/>
    <mergeCell ref="C5:C7"/>
    <mergeCell ref="D5:G6"/>
    <mergeCell ref="H5:J5"/>
    <mergeCell ref="H6:I6"/>
    <mergeCell ref="A2:M3"/>
    <mergeCell ref="K5:L6"/>
    <mergeCell ref="J6:J7"/>
    <mergeCell ref="B38:B40"/>
    <mergeCell ref="A38:A40"/>
    <mergeCell ref="B26:B28"/>
    <mergeCell ref="A26:A28"/>
    <mergeCell ref="A5:A7"/>
    <mergeCell ref="B5:B7"/>
    <mergeCell ref="B11:B13"/>
    <mergeCell ref="A11:A13"/>
    <mergeCell ref="B14:B16"/>
    <mergeCell ref="B17:B19"/>
    <mergeCell ref="A14:A16"/>
    <mergeCell ref="A17:A19"/>
    <mergeCell ref="B20:B25"/>
    <mergeCell ref="A20:A25"/>
    <mergeCell ref="B74:B76"/>
    <mergeCell ref="A74:A76"/>
    <mergeCell ref="B53:B55"/>
    <mergeCell ref="B65:B67"/>
    <mergeCell ref="A53:A55"/>
    <mergeCell ref="B56:B58"/>
    <mergeCell ref="A65:A67"/>
    <mergeCell ref="A62:A64"/>
    <mergeCell ref="A56:A58"/>
    <mergeCell ref="B62:B64"/>
    <mergeCell ref="B59:B61"/>
    <mergeCell ref="A59:A61"/>
    <mergeCell ref="A32:A34"/>
    <mergeCell ref="A35:A37"/>
    <mergeCell ref="B8:B10"/>
    <mergeCell ref="A8:A10"/>
    <mergeCell ref="B68:B70"/>
    <mergeCell ref="A68:A70"/>
    <mergeCell ref="B71:B73"/>
    <mergeCell ref="A71:A73"/>
    <mergeCell ref="B41:B43"/>
    <mergeCell ref="B44:B46"/>
    <mergeCell ref="B35:B37"/>
    <mergeCell ref="A41:A43"/>
    <mergeCell ref="A44:A46"/>
    <mergeCell ref="B29:B31"/>
    <mergeCell ref="A29:A31"/>
    <mergeCell ref="B32:B34"/>
    <mergeCell ref="B47:B49"/>
    <mergeCell ref="A47:A49"/>
  </mergeCells>
  <pageMargins left="0.19685039370078741" right="0.19685039370078741" top="0.19685039370078741" bottom="0.19685039370078741" header="0.51181102362204722" footer="0.51181102362204722"/>
  <pageSetup paperSize="9" scale="5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9"/>
  <sheetViews>
    <sheetView tabSelected="1" view="pageBreakPreview" zoomScale="85" zoomScaleSheetLayoutView="85" workbookViewId="0">
      <pane xSplit="2" ySplit="6" topLeftCell="C142" activePane="bottomRight" state="frozen"/>
      <selection pane="topRight" activeCell="C1" sqref="C1"/>
      <selection pane="bottomLeft" activeCell="A7" sqref="A7"/>
      <selection pane="bottomRight" activeCell="G204" sqref="G204"/>
    </sheetView>
  </sheetViews>
  <sheetFormatPr defaultColWidth="9.109375" defaultRowHeight="13.8" outlineLevelRow="2" x14ac:dyDescent="0.25"/>
  <cols>
    <col min="1" max="1" width="21.6640625" style="21" customWidth="1"/>
    <col min="2" max="2" width="53.109375" style="21" customWidth="1"/>
    <col min="3" max="3" width="31.109375" style="21" customWidth="1"/>
    <col min="4" max="8" width="13.6640625" style="26" customWidth="1"/>
    <col min="9" max="9" width="59" style="21" customWidth="1"/>
    <col min="10" max="16384" width="9.109375" style="17"/>
  </cols>
  <sheetData>
    <row r="1" spans="1:9" ht="39.75" customHeight="1" x14ac:dyDescent="0.25">
      <c r="I1" s="8" t="s">
        <v>116</v>
      </c>
    </row>
    <row r="2" spans="1:9" ht="54" customHeight="1" x14ac:dyDescent="0.25">
      <c r="A2" s="81" t="s">
        <v>86</v>
      </c>
      <c r="B2" s="81"/>
      <c r="C2" s="81"/>
      <c r="D2" s="81"/>
      <c r="E2" s="81"/>
      <c r="F2" s="81"/>
      <c r="G2" s="81"/>
      <c r="H2" s="81"/>
      <c r="I2" s="81"/>
    </row>
    <row r="3" spans="1:9" ht="26.25" customHeight="1" x14ac:dyDescent="0.25">
      <c r="A3" s="25"/>
      <c r="B3" s="25"/>
      <c r="C3" s="25"/>
      <c r="D3" s="27"/>
      <c r="E3" s="27"/>
      <c r="F3" s="27"/>
      <c r="G3" s="27"/>
      <c r="H3" s="27"/>
      <c r="I3" s="24"/>
    </row>
    <row r="4" spans="1:9" ht="26.25" customHeight="1" x14ac:dyDescent="0.25">
      <c r="A4" s="86" t="s">
        <v>53</v>
      </c>
      <c r="B4" s="93" t="s">
        <v>54</v>
      </c>
      <c r="C4" s="91" t="s">
        <v>85</v>
      </c>
      <c r="D4" s="89" t="s">
        <v>155</v>
      </c>
      <c r="E4" s="97"/>
      <c r="F4" s="90"/>
      <c r="G4" s="82" t="s">
        <v>57</v>
      </c>
      <c r="H4" s="83"/>
      <c r="I4" s="86" t="s">
        <v>58</v>
      </c>
    </row>
    <row r="5" spans="1:9" ht="26.25" customHeight="1" x14ac:dyDescent="0.25">
      <c r="A5" s="87"/>
      <c r="B5" s="94"/>
      <c r="C5" s="96"/>
      <c r="D5" s="89" t="s">
        <v>59</v>
      </c>
      <c r="E5" s="90"/>
      <c r="F5" s="91" t="s">
        <v>60</v>
      </c>
      <c r="G5" s="84"/>
      <c r="H5" s="85"/>
      <c r="I5" s="87"/>
    </row>
    <row r="6" spans="1:9" ht="26.25" customHeight="1" x14ac:dyDescent="0.25">
      <c r="A6" s="88"/>
      <c r="B6" s="95"/>
      <c r="C6" s="92"/>
      <c r="D6" s="18" t="s">
        <v>62</v>
      </c>
      <c r="E6" s="19" t="s">
        <v>63</v>
      </c>
      <c r="F6" s="92"/>
      <c r="G6" s="20" t="s">
        <v>127</v>
      </c>
      <c r="H6" s="18" t="s">
        <v>169</v>
      </c>
      <c r="I6" s="88"/>
    </row>
    <row r="7" spans="1:9" ht="33.9" customHeight="1" x14ac:dyDescent="0.25">
      <c r="A7" s="101" t="s">
        <v>31</v>
      </c>
      <c r="B7" s="101" t="s">
        <v>75</v>
      </c>
      <c r="C7" s="23" t="s">
        <v>78</v>
      </c>
      <c r="D7" s="31">
        <f>SUM(D9:D13)</f>
        <v>185610.32</v>
      </c>
      <c r="E7" s="31">
        <f t="shared" ref="E7:H7" si="0">SUM(E9:E13)</f>
        <v>184793.47</v>
      </c>
      <c r="F7" s="31">
        <f>E7-D7</f>
        <v>-816.85000000000582</v>
      </c>
      <c r="G7" s="31">
        <f t="shared" si="0"/>
        <v>172244.21999999997</v>
      </c>
      <c r="H7" s="31">
        <f t="shared" si="0"/>
        <v>172244.18</v>
      </c>
      <c r="I7" s="98" t="s">
        <v>167</v>
      </c>
    </row>
    <row r="8" spans="1:9" ht="33.9" customHeight="1" x14ac:dyDescent="0.25">
      <c r="A8" s="74"/>
      <c r="B8" s="74"/>
      <c r="C8" s="23" t="s">
        <v>84</v>
      </c>
      <c r="D8" s="31"/>
      <c r="E8" s="31"/>
      <c r="F8" s="31"/>
      <c r="G8" s="31"/>
      <c r="H8" s="31"/>
      <c r="I8" s="99"/>
    </row>
    <row r="9" spans="1:9" ht="33.9" customHeight="1" x14ac:dyDescent="0.25">
      <c r="A9" s="74"/>
      <c r="B9" s="74"/>
      <c r="C9" s="23" t="s">
        <v>79</v>
      </c>
      <c r="D9" s="31"/>
      <c r="E9" s="31"/>
      <c r="F9" s="31"/>
      <c r="G9" s="31"/>
      <c r="H9" s="31"/>
      <c r="I9" s="99"/>
    </row>
    <row r="10" spans="1:9" ht="33.9" customHeight="1" x14ac:dyDescent="0.25">
      <c r="A10" s="74"/>
      <c r="B10" s="74"/>
      <c r="C10" s="23" t="s">
        <v>80</v>
      </c>
      <c r="D10" s="31">
        <f>D17+D45+D101+D178</f>
        <v>11931.4</v>
      </c>
      <c r="E10" s="31">
        <f>E17+E45+E101+E178</f>
        <v>11931.4</v>
      </c>
      <c r="F10" s="31">
        <f t="shared" ref="F10:F14" si="1">E10-D10</f>
        <v>0</v>
      </c>
      <c r="G10" s="31">
        <f>G17+G45+G101+G178</f>
        <v>0</v>
      </c>
      <c r="H10" s="31">
        <f>H17+H45+H101+H178</f>
        <v>0</v>
      </c>
      <c r="I10" s="99"/>
    </row>
    <row r="11" spans="1:9" ht="33.9" customHeight="1" x14ac:dyDescent="0.25">
      <c r="A11" s="74"/>
      <c r="B11" s="74"/>
      <c r="C11" s="23" t="s">
        <v>81</v>
      </c>
      <c r="D11" s="31">
        <f>D18+D46+D102</f>
        <v>0</v>
      </c>
      <c r="E11" s="31">
        <f>E18+E46+E102</f>
        <v>0</v>
      </c>
      <c r="F11" s="31">
        <f t="shared" si="1"/>
        <v>0</v>
      </c>
      <c r="G11" s="31">
        <f>G18+G46+G102</f>
        <v>0</v>
      </c>
      <c r="H11" s="31">
        <f>H18+H46+H102</f>
        <v>0</v>
      </c>
      <c r="I11" s="99"/>
    </row>
    <row r="12" spans="1:9" ht="33.9" customHeight="1" x14ac:dyDescent="0.25">
      <c r="A12" s="74"/>
      <c r="B12" s="74"/>
      <c r="C12" s="23" t="s">
        <v>82</v>
      </c>
      <c r="D12" s="31">
        <f>D19+D47+D103+D180</f>
        <v>173678.92</v>
      </c>
      <c r="E12" s="31">
        <f>E19+E47+E103+E180</f>
        <v>172862.07</v>
      </c>
      <c r="F12" s="31">
        <f t="shared" si="1"/>
        <v>-816.85000000000582</v>
      </c>
      <c r="G12" s="31">
        <f>G19+G47+G103+G180</f>
        <v>172244.21999999997</v>
      </c>
      <c r="H12" s="31">
        <f>H19+H47+H103+H180</f>
        <v>172244.18</v>
      </c>
      <c r="I12" s="99"/>
    </row>
    <row r="13" spans="1:9" ht="33.9" customHeight="1" x14ac:dyDescent="0.25">
      <c r="A13" s="75"/>
      <c r="B13" s="75"/>
      <c r="C13" s="23" t="s">
        <v>83</v>
      </c>
      <c r="D13" s="31"/>
      <c r="E13" s="31"/>
      <c r="F13" s="31"/>
      <c r="G13" s="31"/>
      <c r="H13" s="31"/>
      <c r="I13" s="100"/>
    </row>
    <row r="14" spans="1:9" ht="33.9" customHeight="1" outlineLevel="1" x14ac:dyDescent="0.25">
      <c r="A14" s="73" t="s">
        <v>32</v>
      </c>
      <c r="B14" s="73" t="s">
        <v>68</v>
      </c>
      <c r="C14" s="22" t="s">
        <v>78</v>
      </c>
      <c r="D14" s="32">
        <f>SUM(D16:D20)</f>
        <v>98107.999999999985</v>
      </c>
      <c r="E14" s="32">
        <f>SUM(E16:E20)</f>
        <v>97532.099999999991</v>
      </c>
      <c r="F14" s="31">
        <f t="shared" si="1"/>
        <v>-575.89999999999418</v>
      </c>
      <c r="G14" s="32">
        <f t="shared" ref="G14:H14" si="2">SUM(G16:G20)</f>
        <v>94895.58</v>
      </c>
      <c r="H14" s="32">
        <f t="shared" si="2"/>
        <v>94895.540000000008</v>
      </c>
      <c r="I14" s="98"/>
    </row>
    <row r="15" spans="1:9" ht="33.9" customHeight="1" outlineLevel="1" x14ac:dyDescent="0.25">
      <c r="A15" s="74"/>
      <c r="B15" s="74"/>
      <c r="C15" s="22" t="s">
        <v>84</v>
      </c>
      <c r="D15" s="32"/>
      <c r="E15" s="32"/>
      <c r="F15" s="31"/>
      <c r="G15" s="32"/>
      <c r="H15" s="32"/>
      <c r="I15" s="99"/>
    </row>
    <row r="16" spans="1:9" ht="33.9" customHeight="1" outlineLevel="1" x14ac:dyDescent="0.25">
      <c r="A16" s="74"/>
      <c r="B16" s="74"/>
      <c r="C16" s="22" t="s">
        <v>79</v>
      </c>
      <c r="D16" s="32"/>
      <c r="E16" s="32"/>
      <c r="F16" s="31"/>
      <c r="G16" s="32"/>
      <c r="H16" s="32"/>
      <c r="I16" s="99"/>
    </row>
    <row r="17" spans="1:9" ht="33.9" customHeight="1" outlineLevel="1" x14ac:dyDescent="0.25">
      <c r="A17" s="74"/>
      <c r="B17" s="74"/>
      <c r="C17" s="22" t="s">
        <v>80</v>
      </c>
      <c r="D17" s="32">
        <f>D24+D31</f>
        <v>4533.8999999999996</v>
      </c>
      <c r="E17" s="32">
        <f t="shared" ref="E17:H17" si="3">E24+E31</f>
        <v>4533.8999999999996</v>
      </c>
      <c r="F17" s="32">
        <f t="shared" si="3"/>
        <v>0</v>
      </c>
      <c r="G17" s="32">
        <f t="shared" si="3"/>
        <v>0</v>
      </c>
      <c r="H17" s="32">
        <f t="shared" si="3"/>
        <v>0</v>
      </c>
      <c r="I17" s="99"/>
    </row>
    <row r="18" spans="1:9" ht="33.9" customHeight="1" outlineLevel="1" x14ac:dyDescent="0.25">
      <c r="A18" s="74"/>
      <c r="B18" s="74"/>
      <c r="C18" s="22" t="s">
        <v>81</v>
      </c>
      <c r="D18" s="32"/>
      <c r="E18" s="32"/>
      <c r="F18" s="32"/>
      <c r="G18" s="32"/>
      <c r="H18" s="32"/>
      <c r="I18" s="99"/>
    </row>
    <row r="19" spans="1:9" ht="33.9" customHeight="1" outlineLevel="1" x14ac:dyDescent="0.25">
      <c r="A19" s="74"/>
      <c r="B19" s="74"/>
      <c r="C19" s="22" t="s">
        <v>82</v>
      </c>
      <c r="D19" s="32">
        <f>D26+D33+D40</f>
        <v>93574.099999999991</v>
      </c>
      <c r="E19" s="32">
        <f t="shared" ref="E19:H19" si="4">E26+E33+E40</f>
        <v>92998.2</v>
      </c>
      <c r="F19" s="32">
        <f t="shared" si="4"/>
        <v>0</v>
      </c>
      <c r="G19" s="32">
        <f t="shared" si="4"/>
        <v>94895.58</v>
      </c>
      <c r="H19" s="32">
        <f t="shared" si="4"/>
        <v>94895.540000000008</v>
      </c>
      <c r="I19" s="99"/>
    </row>
    <row r="20" spans="1:9" ht="33.9" customHeight="1" outlineLevel="1" x14ac:dyDescent="0.25">
      <c r="A20" s="75"/>
      <c r="B20" s="75"/>
      <c r="C20" s="22" t="s">
        <v>83</v>
      </c>
      <c r="D20" s="32"/>
      <c r="E20" s="32"/>
      <c r="F20" s="32"/>
      <c r="G20" s="32"/>
      <c r="H20" s="32"/>
      <c r="I20" s="100"/>
    </row>
    <row r="21" spans="1:9" ht="24" customHeight="1" outlineLevel="1" x14ac:dyDescent="0.25">
      <c r="A21" s="73" t="s">
        <v>35</v>
      </c>
      <c r="B21" s="73" t="s">
        <v>6</v>
      </c>
      <c r="C21" s="22" t="s">
        <v>78</v>
      </c>
      <c r="D21" s="32">
        <f>SUM(D23:D27)</f>
        <v>66062.600000000006</v>
      </c>
      <c r="E21" s="32">
        <f t="shared" ref="E21:H21" si="5">SUM(E23:E27)</f>
        <v>66062.600000000006</v>
      </c>
      <c r="F21" s="32">
        <f t="shared" si="5"/>
        <v>0</v>
      </c>
      <c r="G21" s="32">
        <f t="shared" si="5"/>
        <v>67900.240000000005</v>
      </c>
      <c r="H21" s="32">
        <f t="shared" si="5"/>
        <v>67900.240000000005</v>
      </c>
      <c r="I21" s="70" t="s">
        <v>125</v>
      </c>
    </row>
    <row r="22" spans="1:9" ht="24" customHeight="1" outlineLevel="1" x14ac:dyDescent="0.25">
      <c r="A22" s="74"/>
      <c r="B22" s="74"/>
      <c r="C22" s="22" t="s">
        <v>84</v>
      </c>
      <c r="D22" s="32"/>
      <c r="E22" s="32"/>
      <c r="F22" s="32"/>
      <c r="G22" s="32"/>
      <c r="H22" s="32"/>
      <c r="I22" s="71"/>
    </row>
    <row r="23" spans="1:9" ht="24" customHeight="1" outlineLevel="1" x14ac:dyDescent="0.25">
      <c r="A23" s="74"/>
      <c r="B23" s="74"/>
      <c r="C23" s="22" t="s">
        <v>79</v>
      </c>
      <c r="D23" s="32"/>
      <c r="E23" s="32"/>
      <c r="F23" s="32"/>
      <c r="G23" s="32"/>
      <c r="H23" s="32"/>
      <c r="I23" s="71"/>
    </row>
    <row r="24" spans="1:9" ht="24" customHeight="1" outlineLevel="1" x14ac:dyDescent="0.25">
      <c r="A24" s="74"/>
      <c r="B24" s="74"/>
      <c r="C24" s="22" t="s">
        <v>80</v>
      </c>
      <c r="D24" s="32">
        <v>962</v>
      </c>
      <c r="E24" s="32">
        <v>962</v>
      </c>
      <c r="F24" s="32">
        <f t="shared" ref="F24:F68" si="6">E24-D24</f>
        <v>0</v>
      </c>
      <c r="G24" s="32">
        <v>0</v>
      </c>
      <c r="H24" s="32">
        <v>0</v>
      </c>
      <c r="I24" s="71"/>
    </row>
    <row r="25" spans="1:9" ht="24" customHeight="1" outlineLevel="1" x14ac:dyDescent="0.25">
      <c r="A25" s="74"/>
      <c r="B25" s="74"/>
      <c r="C25" s="22" t="s">
        <v>81</v>
      </c>
      <c r="D25" s="32"/>
      <c r="E25" s="32"/>
      <c r="F25" s="32"/>
      <c r="G25" s="32"/>
      <c r="H25" s="32"/>
      <c r="I25" s="71"/>
    </row>
    <row r="26" spans="1:9" ht="24" customHeight="1" outlineLevel="1" x14ac:dyDescent="0.25">
      <c r="A26" s="74"/>
      <c r="B26" s="74"/>
      <c r="C26" s="22" t="s">
        <v>82</v>
      </c>
      <c r="D26" s="32">
        <v>65100.6</v>
      </c>
      <c r="E26" s="32">
        <v>65100.6</v>
      </c>
      <c r="F26" s="32">
        <f t="shared" si="6"/>
        <v>0</v>
      </c>
      <c r="G26" s="32">
        <v>67900.240000000005</v>
      </c>
      <c r="H26" s="32">
        <v>67900.240000000005</v>
      </c>
      <c r="I26" s="71"/>
    </row>
    <row r="27" spans="1:9" ht="24" customHeight="1" outlineLevel="2" x14ac:dyDescent="0.25">
      <c r="A27" s="75"/>
      <c r="B27" s="75"/>
      <c r="C27" s="22" t="s">
        <v>83</v>
      </c>
      <c r="D27" s="32"/>
      <c r="E27" s="32"/>
      <c r="F27" s="32"/>
      <c r="G27" s="32"/>
      <c r="H27" s="32"/>
      <c r="I27" s="72"/>
    </row>
    <row r="28" spans="1:9" ht="24" customHeight="1" outlineLevel="2" x14ac:dyDescent="0.25">
      <c r="A28" s="73" t="s">
        <v>36</v>
      </c>
      <c r="B28" s="76" t="s">
        <v>9</v>
      </c>
      <c r="C28" s="22" t="s">
        <v>78</v>
      </c>
      <c r="D28" s="32">
        <f>SUM(D30:D34)</f>
        <v>29232.2</v>
      </c>
      <c r="E28" s="32">
        <f t="shared" ref="E28:H28" si="7">SUM(E30:E34)</f>
        <v>29232.2</v>
      </c>
      <c r="F28" s="32">
        <f t="shared" si="7"/>
        <v>0</v>
      </c>
      <c r="G28" s="32">
        <f t="shared" si="7"/>
        <v>23047.34</v>
      </c>
      <c r="H28" s="32">
        <f t="shared" si="7"/>
        <v>23047.3</v>
      </c>
      <c r="I28" s="98"/>
    </row>
    <row r="29" spans="1:9" ht="24" customHeight="1" outlineLevel="2" x14ac:dyDescent="0.25">
      <c r="A29" s="74"/>
      <c r="B29" s="77"/>
      <c r="C29" s="22" t="s">
        <v>84</v>
      </c>
      <c r="D29" s="32"/>
      <c r="E29" s="32"/>
      <c r="F29" s="32"/>
      <c r="G29" s="32"/>
      <c r="H29" s="32"/>
      <c r="I29" s="99"/>
    </row>
    <row r="30" spans="1:9" ht="24" customHeight="1" outlineLevel="2" x14ac:dyDescent="0.25">
      <c r="A30" s="74"/>
      <c r="B30" s="77"/>
      <c r="C30" s="22" t="s">
        <v>79</v>
      </c>
      <c r="D30" s="32"/>
      <c r="E30" s="32"/>
      <c r="F30" s="32"/>
      <c r="G30" s="32"/>
      <c r="H30" s="32"/>
      <c r="I30" s="99"/>
    </row>
    <row r="31" spans="1:9" ht="24" customHeight="1" outlineLevel="2" x14ac:dyDescent="0.25">
      <c r="A31" s="74"/>
      <c r="B31" s="77"/>
      <c r="C31" s="22" t="s">
        <v>80</v>
      </c>
      <c r="D31" s="32">
        <v>3571.9</v>
      </c>
      <c r="E31" s="32">
        <v>3571.9</v>
      </c>
      <c r="F31" s="32">
        <f t="shared" si="6"/>
        <v>0</v>
      </c>
      <c r="G31" s="32">
        <v>0</v>
      </c>
      <c r="H31" s="32">
        <v>0</v>
      </c>
      <c r="I31" s="99"/>
    </row>
    <row r="32" spans="1:9" ht="24" customHeight="1" outlineLevel="2" x14ac:dyDescent="0.25">
      <c r="A32" s="74"/>
      <c r="B32" s="77"/>
      <c r="C32" s="22" t="s">
        <v>81</v>
      </c>
      <c r="D32" s="32"/>
      <c r="E32" s="32"/>
      <c r="F32" s="32"/>
      <c r="G32" s="32"/>
      <c r="H32" s="32"/>
      <c r="I32" s="99"/>
    </row>
    <row r="33" spans="1:9" ht="24" customHeight="1" outlineLevel="2" x14ac:dyDescent="0.25">
      <c r="A33" s="74"/>
      <c r="B33" s="77"/>
      <c r="C33" s="22" t="s">
        <v>82</v>
      </c>
      <c r="D33" s="32">
        <v>25660.3</v>
      </c>
      <c r="E33" s="32">
        <v>25660.3</v>
      </c>
      <c r="F33" s="32">
        <f t="shared" si="6"/>
        <v>0</v>
      </c>
      <c r="G33" s="32">
        <v>23047.34</v>
      </c>
      <c r="H33" s="32">
        <v>23047.3</v>
      </c>
      <c r="I33" s="99"/>
    </row>
    <row r="34" spans="1:9" ht="24" customHeight="1" outlineLevel="2" x14ac:dyDescent="0.25">
      <c r="A34" s="75"/>
      <c r="B34" s="78"/>
      <c r="C34" s="22" t="s">
        <v>83</v>
      </c>
      <c r="D34" s="38"/>
      <c r="E34" s="38"/>
      <c r="F34" s="38"/>
      <c r="G34" s="38"/>
      <c r="H34" s="38"/>
      <c r="I34" s="100"/>
    </row>
    <row r="35" spans="1:9" ht="24" customHeight="1" outlineLevel="2" x14ac:dyDescent="0.25">
      <c r="A35" s="73" t="s">
        <v>37</v>
      </c>
      <c r="B35" s="73" t="s">
        <v>11</v>
      </c>
      <c r="C35" s="22" t="s">
        <v>78</v>
      </c>
      <c r="D35" s="38">
        <f>SUM(D37:D41)</f>
        <v>2813.2</v>
      </c>
      <c r="E35" s="38">
        <f t="shared" ref="E35:H35" si="8">SUM(E37:E41)</f>
        <v>2237.3000000000002</v>
      </c>
      <c r="F35" s="38">
        <f t="shared" si="8"/>
        <v>0</v>
      </c>
      <c r="G35" s="38">
        <f t="shared" si="8"/>
        <v>3948</v>
      </c>
      <c r="H35" s="38">
        <f t="shared" si="8"/>
        <v>3948</v>
      </c>
      <c r="I35" s="70" t="s">
        <v>181</v>
      </c>
    </row>
    <row r="36" spans="1:9" ht="24" customHeight="1" outlineLevel="2" x14ac:dyDescent="0.25">
      <c r="A36" s="74"/>
      <c r="B36" s="74"/>
      <c r="C36" s="22" t="s">
        <v>84</v>
      </c>
      <c r="D36" s="38"/>
      <c r="E36" s="38"/>
      <c r="F36" s="38"/>
      <c r="G36" s="38"/>
      <c r="H36" s="38"/>
      <c r="I36" s="71"/>
    </row>
    <row r="37" spans="1:9" ht="24" customHeight="1" outlineLevel="2" x14ac:dyDescent="0.25">
      <c r="A37" s="74"/>
      <c r="B37" s="74"/>
      <c r="C37" s="22" t="s">
        <v>79</v>
      </c>
      <c r="D37" s="38"/>
      <c r="E37" s="38"/>
      <c r="F37" s="38"/>
      <c r="G37" s="38"/>
      <c r="H37" s="38"/>
      <c r="I37" s="71"/>
    </row>
    <row r="38" spans="1:9" ht="24" customHeight="1" outlineLevel="2" x14ac:dyDescent="0.25">
      <c r="A38" s="74"/>
      <c r="B38" s="74"/>
      <c r="C38" s="22" t="s">
        <v>80</v>
      </c>
      <c r="D38" s="38"/>
      <c r="E38" s="38"/>
      <c r="F38" s="38"/>
      <c r="G38" s="38"/>
      <c r="H38" s="38"/>
      <c r="I38" s="71"/>
    </row>
    <row r="39" spans="1:9" ht="24" customHeight="1" outlineLevel="2" x14ac:dyDescent="0.25">
      <c r="A39" s="74"/>
      <c r="B39" s="74"/>
      <c r="C39" s="22" t="s">
        <v>81</v>
      </c>
      <c r="D39" s="38"/>
      <c r="E39" s="38"/>
      <c r="F39" s="38"/>
      <c r="G39" s="38"/>
      <c r="H39" s="38"/>
      <c r="I39" s="71"/>
    </row>
    <row r="40" spans="1:9" ht="24" customHeight="1" outlineLevel="2" x14ac:dyDescent="0.25">
      <c r="A40" s="74"/>
      <c r="B40" s="74"/>
      <c r="C40" s="22" t="s">
        <v>82</v>
      </c>
      <c r="D40" s="38">
        <v>2813.2</v>
      </c>
      <c r="E40" s="38">
        <v>2237.3000000000002</v>
      </c>
      <c r="F40" s="38"/>
      <c r="G40" s="38">
        <v>3948</v>
      </c>
      <c r="H40" s="38">
        <v>3948</v>
      </c>
      <c r="I40" s="71"/>
    </row>
    <row r="41" spans="1:9" ht="24" customHeight="1" outlineLevel="2" x14ac:dyDescent="0.25">
      <c r="A41" s="75"/>
      <c r="B41" s="75"/>
      <c r="C41" s="22" t="s">
        <v>83</v>
      </c>
      <c r="D41" s="38"/>
      <c r="E41" s="38"/>
      <c r="F41" s="38"/>
      <c r="G41" s="38"/>
      <c r="H41" s="38"/>
      <c r="I41" s="72"/>
    </row>
    <row r="42" spans="1:9" ht="24" customHeight="1" outlineLevel="1" x14ac:dyDescent="0.25">
      <c r="A42" s="73" t="s">
        <v>33</v>
      </c>
      <c r="B42" s="73" t="s">
        <v>69</v>
      </c>
      <c r="C42" s="22" t="s">
        <v>78</v>
      </c>
      <c r="D42" s="38">
        <f>SUM(D44:D48)</f>
        <v>81366.390000000014</v>
      </c>
      <c r="E42" s="38">
        <f t="shared" ref="E42:H42" si="9">SUM(E44:E48)</f>
        <v>81152.720000000016</v>
      </c>
      <c r="F42" s="38">
        <f t="shared" si="9"/>
        <v>-213.67000000000007</v>
      </c>
      <c r="G42" s="38">
        <f t="shared" si="9"/>
        <v>76786.84</v>
      </c>
      <c r="H42" s="38">
        <f t="shared" si="9"/>
        <v>76786.84</v>
      </c>
      <c r="I42" s="98"/>
    </row>
    <row r="43" spans="1:9" ht="24" customHeight="1" outlineLevel="1" x14ac:dyDescent="0.25">
      <c r="A43" s="74"/>
      <c r="B43" s="74"/>
      <c r="C43" s="22" t="s">
        <v>84</v>
      </c>
      <c r="D43" s="38"/>
      <c r="E43" s="38"/>
      <c r="F43" s="38"/>
      <c r="G43" s="38"/>
      <c r="H43" s="38"/>
      <c r="I43" s="99"/>
    </row>
    <row r="44" spans="1:9" ht="24" customHeight="1" outlineLevel="1" x14ac:dyDescent="0.25">
      <c r="A44" s="74"/>
      <c r="B44" s="74"/>
      <c r="C44" s="22" t="s">
        <v>79</v>
      </c>
      <c r="D44" s="38"/>
      <c r="E44" s="38"/>
      <c r="F44" s="38"/>
      <c r="G44" s="38"/>
      <c r="H44" s="38"/>
      <c r="I44" s="99"/>
    </row>
    <row r="45" spans="1:9" ht="24" customHeight="1" outlineLevel="1" x14ac:dyDescent="0.25">
      <c r="A45" s="74"/>
      <c r="B45" s="74"/>
      <c r="C45" s="22" t="s">
        <v>80</v>
      </c>
      <c r="D45" s="38">
        <f>D52+D59+D66+D73+D80+D87+D94</f>
        <v>3503.5999999999995</v>
      </c>
      <c r="E45" s="38">
        <f t="shared" ref="E45:H45" si="10">E52+E59+E66+E73+E80+E87+E94</f>
        <v>3503.5999999999995</v>
      </c>
      <c r="F45" s="38">
        <f t="shared" si="10"/>
        <v>0</v>
      </c>
      <c r="G45" s="38">
        <f t="shared" si="10"/>
        <v>0</v>
      </c>
      <c r="H45" s="38">
        <f t="shared" si="10"/>
        <v>0</v>
      </c>
      <c r="I45" s="99"/>
    </row>
    <row r="46" spans="1:9" ht="24" customHeight="1" outlineLevel="1" x14ac:dyDescent="0.25">
      <c r="A46" s="74"/>
      <c r="B46" s="74"/>
      <c r="C46" s="22" t="s">
        <v>81</v>
      </c>
      <c r="D46" s="38"/>
      <c r="E46" s="38"/>
      <c r="F46" s="38"/>
      <c r="G46" s="38"/>
      <c r="H46" s="38"/>
      <c r="I46" s="99"/>
    </row>
    <row r="47" spans="1:9" ht="24" customHeight="1" outlineLevel="1" x14ac:dyDescent="0.25">
      <c r="A47" s="74"/>
      <c r="B47" s="74"/>
      <c r="C47" s="22" t="s">
        <v>82</v>
      </c>
      <c r="D47" s="38">
        <f>D54+D61+D68+D75+D82+D89+D96</f>
        <v>77862.790000000008</v>
      </c>
      <c r="E47" s="38">
        <f t="shared" ref="E47:H47" si="11">E54+E61+E68+E75+E82+E89+E96</f>
        <v>77649.12000000001</v>
      </c>
      <c r="F47" s="38">
        <f t="shared" si="11"/>
        <v>-213.67000000000007</v>
      </c>
      <c r="G47" s="38">
        <f t="shared" si="11"/>
        <v>76786.84</v>
      </c>
      <c r="H47" s="38">
        <f t="shared" si="11"/>
        <v>76786.84</v>
      </c>
      <c r="I47" s="99"/>
    </row>
    <row r="48" spans="1:9" ht="24" customHeight="1" outlineLevel="1" x14ac:dyDescent="0.25">
      <c r="A48" s="75"/>
      <c r="B48" s="75"/>
      <c r="C48" s="22" t="s">
        <v>83</v>
      </c>
      <c r="D48" s="38"/>
      <c r="E48" s="38"/>
      <c r="F48" s="38"/>
      <c r="G48" s="38"/>
      <c r="H48" s="38"/>
      <c r="I48" s="100"/>
    </row>
    <row r="49" spans="1:9" ht="24" customHeight="1" outlineLevel="1" x14ac:dyDescent="0.25">
      <c r="A49" s="73" t="s">
        <v>38</v>
      </c>
      <c r="B49" s="73" t="s">
        <v>16</v>
      </c>
      <c r="C49" s="22" t="s">
        <v>78</v>
      </c>
      <c r="D49" s="38">
        <f>SUM(D51:D55)</f>
        <v>72915.5</v>
      </c>
      <c r="E49" s="38">
        <f>SUM(E51:E55)</f>
        <v>72915.5</v>
      </c>
      <c r="F49" s="38">
        <f t="shared" ref="F49:H49" si="12">SUM(F51:F55)</f>
        <v>0</v>
      </c>
      <c r="G49" s="38">
        <f t="shared" si="12"/>
        <v>72449.94</v>
      </c>
      <c r="H49" s="38">
        <f t="shared" si="12"/>
        <v>72449.94</v>
      </c>
      <c r="I49" s="70"/>
    </row>
    <row r="50" spans="1:9" ht="24" customHeight="1" outlineLevel="1" x14ac:dyDescent="0.25">
      <c r="A50" s="74"/>
      <c r="B50" s="74"/>
      <c r="C50" s="22" t="s">
        <v>84</v>
      </c>
      <c r="D50" s="38"/>
      <c r="E50" s="38"/>
      <c r="F50" s="38"/>
      <c r="G50" s="38"/>
      <c r="H50" s="38"/>
      <c r="I50" s="71"/>
    </row>
    <row r="51" spans="1:9" ht="24" customHeight="1" outlineLevel="1" x14ac:dyDescent="0.25">
      <c r="A51" s="74"/>
      <c r="B51" s="74"/>
      <c r="C51" s="22" t="s">
        <v>79</v>
      </c>
      <c r="D51" s="38"/>
      <c r="E51" s="38"/>
      <c r="F51" s="38"/>
      <c r="G51" s="38"/>
      <c r="H51" s="38"/>
      <c r="I51" s="71"/>
    </row>
    <row r="52" spans="1:9" ht="24" customHeight="1" outlineLevel="1" x14ac:dyDescent="0.25">
      <c r="A52" s="74"/>
      <c r="B52" s="74"/>
      <c r="C52" s="22" t="s">
        <v>80</v>
      </c>
      <c r="D52" s="38">
        <v>782.1</v>
      </c>
      <c r="E52" s="38">
        <v>782.1</v>
      </c>
      <c r="F52" s="38">
        <f t="shared" si="6"/>
        <v>0</v>
      </c>
      <c r="G52" s="38">
        <v>0</v>
      </c>
      <c r="H52" s="38">
        <v>0</v>
      </c>
      <c r="I52" s="71"/>
    </row>
    <row r="53" spans="1:9" ht="24" customHeight="1" outlineLevel="1" x14ac:dyDescent="0.25">
      <c r="A53" s="74"/>
      <c r="B53" s="74"/>
      <c r="C53" s="22" t="s">
        <v>81</v>
      </c>
      <c r="D53" s="38"/>
      <c r="E53" s="38"/>
      <c r="F53" s="38"/>
      <c r="G53" s="38"/>
      <c r="H53" s="38"/>
      <c r="I53" s="71"/>
    </row>
    <row r="54" spans="1:9" ht="24" customHeight="1" outlineLevel="1" x14ac:dyDescent="0.25">
      <c r="A54" s="74"/>
      <c r="B54" s="74"/>
      <c r="C54" s="22" t="s">
        <v>82</v>
      </c>
      <c r="D54" s="38">
        <v>72133.399999999994</v>
      </c>
      <c r="E54" s="38">
        <v>72133.399999999994</v>
      </c>
      <c r="F54" s="38">
        <f>E54-D54</f>
        <v>0</v>
      </c>
      <c r="G54" s="38">
        <v>72449.94</v>
      </c>
      <c r="H54" s="38">
        <v>72449.94</v>
      </c>
      <c r="I54" s="71"/>
    </row>
    <row r="55" spans="1:9" ht="24" customHeight="1" outlineLevel="2" x14ac:dyDescent="0.25">
      <c r="A55" s="75"/>
      <c r="B55" s="75"/>
      <c r="C55" s="22" t="s">
        <v>83</v>
      </c>
      <c r="D55" s="38"/>
      <c r="E55" s="38"/>
      <c r="F55" s="38"/>
      <c r="G55" s="38"/>
      <c r="H55" s="38"/>
      <c r="I55" s="72"/>
    </row>
    <row r="56" spans="1:9" ht="24" customHeight="1" outlineLevel="2" x14ac:dyDescent="0.25">
      <c r="A56" s="73" t="s">
        <v>39</v>
      </c>
      <c r="B56" s="76" t="s">
        <v>18</v>
      </c>
      <c r="C56" s="22" t="s">
        <v>78</v>
      </c>
      <c r="D56" s="38">
        <f>SUM(D58:D62)</f>
        <v>5938.1</v>
      </c>
      <c r="E56" s="38">
        <f t="shared" ref="E56:H56" si="13">SUM(E58:E62)</f>
        <v>5938.1</v>
      </c>
      <c r="F56" s="38">
        <f t="shared" si="13"/>
        <v>0</v>
      </c>
      <c r="G56" s="38">
        <f t="shared" si="13"/>
        <v>4336.8999999999996</v>
      </c>
      <c r="H56" s="38">
        <f t="shared" si="13"/>
        <v>4336.8999999999996</v>
      </c>
      <c r="I56" s="98"/>
    </row>
    <row r="57" spans="1:9" ht="24" customHeight="1" outlineLevel="2" x14ac:dyDescent="0.25">
      <c r="A57" s="74"/>
      <c r="B57" s="77"/>
      <c r="C57" s="22" t="s">
        <v>84</v>
      </c>
      <c r="D57" s="38"/>
      <c r="E57" s="38"/>
      <c r="F57" s="38"/>
      <c r="G57" s="38"/>
      <c r="H57" s="38"/>
      <c r="I57" s="99"/>
    </row>
    <row r="58" spans="1:9" ht="24" customHeight="1" outlineLevel="2" x14ac:dyDescent="0.25">
      <c r="A58" s="74"/>
      <c r="B58" s="77"/>
      <c r="C58" s="22" t="s">
        <v>79</v>
      </c>
      <c r="D58" s="38"/>
      <c r="E58" s="38"/>
      <c r="F58" s="38"/>
      <c r="G58" s="38"/>
      <c r="H58" s="38"/>
      <c r="I58" s="99"/>
    </row>
    <row r="59" spans="1:9" ht="24" customHeight="1" outlineLevel="2" x14ac:dyDescent="0.25">
      <c r="A59" s="74"/>
      <c r="B59" s="77"/>
      <c r="C59" s="22" t="s">
        <v>80</v>
      </c>
      <c r="D59" s="38">
        <v>894.5</v>
      </c>
      <c r="E59" s="38">
        <v>894.5</v>
      </c>
      <c r="F59" s="38">
        <f t="shared" si="6"/>
        <v>0</v>
      </c>
      <c r="G59" s="38">
        <v>0</v>
      </c>
      <c r="H59" s="38">
        <v>0</v>
      </c>
      <c r="I59" s="99"/>
    </row>
    <row r="60" spans="1:9" ht="24" customHeight="1" outlineLevel="2" x14ac:dyDescent="0.25">
      <c r="A60" s="74"/>
      <c r="B60" s="77"/>
      <c r="C60" s="22" t="s">
        <v>81</v>
      </c>
      <c r="D60" s="38"/>
      <c r="E60" s="38"/>
      <c r="F60" s="38"/>
      <c r="G60" s="38"/>
      <c r="H60" s="38"/>
      <c r="I60" s="99"/>
    </row>
    <row r="61" spans="1:9" ht="24" customHeight="1" outlineLevel="2" x14ac:dyDescent="0.25">
      <c r="A61" s="74"/>
      <c r="B61" s="77"/>
      <c r="C61" s="22" t="s">
        <v>82</v>
      </c>
      <c r="D61" s="38">
        <v>5043.6000000000004</v>
      </c>
      <c r="E61" s="38">
        <v>5043.6000000000004</v>
      </c>
      <c r="F61" s="38">
        <f t="shared" si="6"/>
        <v>0</v>
      </c>
      <c r="G61" s="38">
        <v>4336.8999999999996</v>
      </c>
      <c r="H61" s="38">
        <v>4336.8999999999996</v>
      </c>
      <c r="I61" s="99"/>
    </row>
    <row r="62" spans="1:9" ht="24" customHeight="1" outlineLevel="2" x14ac:dyDescent="0.25">
      <c r="A62" s="75"/>
      <c r="B62" s="78"/>
      <c r="C62" s="22" t="s">
        <v>83</v>
      </c>
      <c r="D62" s="38"/>
      <c r="E62" s="38"/>
      <c r="F62" s="38"/>
      <c r="G62" s="38"/>
      <c r="H62" s="38"/>
      <c r="I62" s="100"/>
    </row>
    <row r="63" spans="1:9" ht="24" customHeight="1" outlineLevel="2" x14ac:dyDescent="0.25">
      <c r="A63" s="73" t="s">
        <v>40</v>
      </c>
      <c r="B63" s="76" t="s">
        <v>168</v>
      </c>
      <c r="C63" s="22" t="s">
        <v>78</v>
      </c>
      <c r="D63" s="38">
        <f>SUM(D65:D69)</f>
        <v>578.79999999999995</v>
      </c>
      <c r="E63" s="38">
        <f t="shared" ref="E63:H63" si="14">SUM(E65:E69)</f>
        <v>578.79999999999995</v>
      </c>
      <c r="F63" s="38">
        <f t="shared" si="14"/>
        <v>0</v>
      </c>
      <c r="G63" s="38">
        <f t="shared" si="14"/>
        <v>0</v>
      </c>
      <c r="H63" s="38">
        <f t="shared" si="14"/>
        <v>0</v>
      </c>
      <c r="I63" s="98"/>
    </row>
    <row r="64" spans="1:9" ht="24" customHeight="1" outlineLevel="2" x14ac:dyDescent="0.25">
      <c r="A64" s="74"/>
      <c r="B64" s="77"/>
      <c r="C64" s="22" t="s">
        <v>84</v>
      </c>
      <c r="D64" s="38"/>
      <c r="E64" s="38"/>
      <c r="F64" s="38"/>
      <c r="G64" s="38"/>
      <c r="H64" s="38"/>
      <c r="I64" s="99"/>
    </row>
    <row r="65" spans="1:9" ht="24" customHeight="1" outlineLevel="2" x14ac:dyDescent="0.25">
      <c r="A65" s="74"/>
      <c r="B65" s="77"/>
      <c r="C65" s="22" t="s">
        <v>79</v>
      </c>
      <c r="D65" s="38"/>
      <c r="E65" s="38"/>
      <c r="F65" s="38"/>
      <c r="G65" s="38"/>
      <c r="H65" s="38"/>
      <c r="I65" s="99"/>
    </row>
    <row r="66" spans="1:9" ht="24" customHeight="1" outlineLevel="2" x14ac:dyDescent="0.25">
      <c r="A66" s="74"/>
      <c r="B66" s="77"/>
      <c r="C66" s="22" t="s">
        <v>80</v>
      </c>
      <c r="D66" s="38">
        <v>578.79999999999995</v>
      </c>
      <c r="E66" s="38">
        <v>578.79999999999995</v>
      </c>
      <c r="F66" s="38">
        <f t="shared" si="6"/>
        <v>0</v>
      </c>
      <c r="G66" s="38">
        <v>0</v>
      </c>
      <c r="H66" s="38">
        <v>0</v>
      </c>
      <c r="I66" s="99"/>
    </row>
    <row r="67" spans="1:9" ht="24" customHeight="1" outlineLevel="2" x14ac:dyDescent="0.25">
      <c r="A67" s="74"/>
      <c r="B67" s="77"/>
      <c r="C67" s="22" t="s">
        <v>81</v>
      </c>
      <c r="D67" s="38"/>
      <c r="E67" s="38"/>
      <c r="F67" s="38"/>
      <c r="G67" s="38"/>
      <c r="H67" s="38"/>
      <c r="I67" s="99"/>
    </row>
    <row r="68" spans="1:9" ht="24" customHeight="1" outlineLevel="2" x14ac:dyDescent="0.25">
      <c r="A68" s="74"/>
      <c r="B68" s="77"/>
      <c r="C68" s="22" t="s">
        <v>82</v>
      </c>
      <c r="D68" s="38"/>
      <c r="E68" s="38"/>
      <c r="F68" s="38">
        <f t="shared" si="6"/>
        <v>0</v>
      </c>
      <c r="G68" s="38">
        <v>0</v>
      </c>
      <c r="H68" s="38">
        <v>0</v>
      </c>
      <c r="I68" s="99"/>
    </row>
    <row r="69" spans="1:9" ht="24" customHeight="1" outlineLevel="2" x14ac:dyDescent="0.25">
      <c r="A69" s="75"/>
      <c r="B69" s="78"/>
      <c r="C69" s="22" t="s">
        <v>83</v>
      </c>
      <c r="D69" s="38"/>
      <c r="E69" s="38"/>
      <c r="F69" s="38"/>
      <c r="G69" s="38"/>
      <c r="H69" s="38"/>
      <c r="I69" s="100"/>
    </row>
    <row r="70" spans="1:9" ht="32.1" customHeight="1" outlineLevel="2" x14ac:dyDescent="0.25">
      <c r="A70" s="73" t="s">
        <v>41</v>
      </c>
      <c r="B70" s="73" t="s">
        <v>21</v>
      </c>
      <c r="C70" s="22" t="s">
        <v>78</v>
      </c>
      <c r="D70" s="38">
        <f>SUM(D72:D76)</f>
        <v>673.19</v>
      </c>
      <c r="E70" s="38">
        <f t="shared" ref="E70:H70" si="15">SUM(E72:E76)</f>
        <v>459.52</v>
      </c>
      <c r="F70" s="38">
        <f t="shared" si="15"/>
        <v>-213.67000000000007</v>
      </c>
      <c r="G70" s="38">
        <f t="shared" si="15"/>
        <v>0</v>
      </c>
      <c r="H70" s="38">
        <f t="shared" si="15"/>
        <v>0</v>
      </c>
      <c r="I70" s="70" t="s">
        <v>173</v>
      </c>
    </row>
    <row r="71" spans="1:9" ht="32.1" customHeight="1" outlineLevel="2" x14ac:dyDescent="0.25">
      <c r="A71" s="74"/>
      <c r="B71" s="74"/>
      <c r="C71" s="22" t="s">
        <v>84</v>
      </c>
      <c r="D71" s="38"/>
      <c r="E71" s="38"/>
      <c r="F71" s="38"/>
      <c r="G71" s="38"/>
      <c r="H71" s="38"/>
      <c r="I71" s="71"/>
    </row>
    <row r="72" spans="1:9" ht="32.1" customHeight="1" outlineLevel="2" x14ac:dyDescent="0.25">
      <c r="A72" s="74"/>
      <c r="B72" s="74"/>
      <c r="C72" s="22" t="s">
        <v>79</v>
      </c>
      <c r="D72" s="38"/>
      <c r="E72" s="38"/>
      <c r="F72" s="38"/>
      <c r="G72" s="38"/>
      <c r="H72" s="38"/>
      <c r="I72" s="71"/>
    </row>
    <row r="73" spans="1:9" ht="32.1" customHeight="1" outlineLevel="2" x14ac:dyDescent="0.25">
      <c r="A73" s="74"/>
      <c r="B73" s="74"/>
      <c r="C73" s="22" t="s">
        <v>80</v>
      </c>
      <c r="D73" s="38"/>
      <c r="E73" s="38"/>
      <c r="F73" s="38"/>
      <c r="G73" s="38"/>
      <c r="H73" s="38"/>
      <c r="I73" s="71"/>
    </row>
    <row r="74" spans="1:9" ht="32.1" customHeight="1" outlineLevel="2" x14ac:dyDescent="0.25">
      <c r="A74" s="74"/>
      <c r="B74" s="74"/>
      <c r="C74" s="22" t="s">
        <v>81</v>
      </c>
      <c r="D74" s="38"/>
      <c r="E74" s="38"/>
      <c r="F74" s="38"/>
      <c r="G74" s="38"/>
      <c r="H74" s="38"/>
      <c r="I74" s="71"/>
    </row>
    <row r="75" spans="1:9" ht="32.1" customHeight="1" outlineLevel="2" x14ac:dyDescent="0.25">
      <c r="A75" s="74"/>
      <c r="B75" s="74"/>
      <c r="C75" s="22" t="s">
        <v>82</v>
      </c>
      <c r="D75" s="38">
        <v>673.19</v>
      </c>
      <c r="E75" s="38">
        <v>459.52</v>
      </c>
      <c r="F75" s="38">
        <f>E75-D75</f>
        <v>-213.67000000000007</v>
      </c>
      <c r="G75" s="38">
        <v>0</v>
      </c>
      <c r="H75" s="38">
        <v>0</v>
      </c>
      <c r="I75" s="71"/>
    </row>
    <row r="76" spans="1:9" ht="32.1" customHeight="1" outlineLevel="2" x14ac:dyDescent="0.25">
      <c r="A76" s="75"/>
      <c r="B76" s="75"/>
      <c r="C76" s="22" t="s">
        <v>83</v>
      </c>
      <c r="D76" s="38"/>
      <c r="E76" s="38"/>
      <c r="F76" s="38"/>
      <c r="G76" s="38"/>
      <c r="H76" s="38"/>
      <c r="I76" s="72"/>
    </row>
    <row r="77" spans="1:9" ht="24" customHeight="1" outlineLevel="2" x14ac:dyDescent="0.25">
      <c r="A77" s="73" t="s">
        <v>42</v>
      </c>
      <c r="B77" s="76" t="s">
        <v>129</v>
      </c>
      <c r="C77" s="22" t="s">
        <v>78</v>
      </c>
      <c r="D77" s="38">
        <f>SUM(D79:D83)</f>
        <v>1248.2</v>
      </c>
      <c r="E77" s="38">
        <f t="shared" ref="E77:H77" si="16">SUM(E79:E83)</f>
        <v>1248.2</v>
      </c>
      <c r="F77" s="38">
        <f t="shared" si="16"/>
        <v>0</v>
      </c>
      <c r="G77" s="38">
        <f t="shared" si="16"/>
        <v>0</v>
      </c>
      <c r="H77" s="38">
        <f t="shared" si="16"/>
        <v>0</v>
      </c>
      <c r="I77" s="70" t="s">
        <v>182</v>
      </c>
    </row>
    <row r="78" spans="1:9" ht="24" customHeight="1" outlineLevel="2" x14ac:dyDescent="0.25">
      <c r="A78" s="74"/>
      <c r="B78" s="77"/>
      <c r="C78" s="22" t="s">
        <v>84</v>
      </c>
      <c r="D78" s="38"/>
      <c r="E78" s="38"/>
      <c r="F78" s="38"/>
      <c r="G78" s="38"/>
      <c r="H78" s="38"/>
      <c r="I78" s="71"/>
    </row>
    <row r="79" spans="1:9" ht="24" customHeight="1" outlineLevel="2" x14ac:dyDescent="0.25">
      <c r="A79" s="74"/>
      <c r="B79" s="77"/>
      <c r="C79" s="22" t="s">
        <v>79</v>
      </c>
      <c r="D79" s="38"/>
      <c r="E79" s="38"/>
      <c r="F79" s="38"/>
      <c r="G79" s="38"/>
      <c r="H79" s="38"/>
      <c r="I79" s="71"/>
    </row>
    <row r="80" spans="1:9" ht="24" customHeight="1" outlineLevel="2" x14ac:dyDescent="0.25">
      <c r="A80" s="74"/>
      <c r="B80" s="77"/>
      <c r="C80" s="22" t="s">
        <v>80</v>
      </c>
      <c r="D80" s="38">
        <v>1248.2</v>
      </c>
      <c r="E80" s="38">
        <v>1248.2</v>
      </c>
      <c r="F80" s="38">
        <f t="shared" ref="F80:F96" si="17">E80-D80</f>
        <v>0</v>
      </c>
      <c r="G80" s="38">
        <v>0</v>
      </c>
      <c r="H80" s="38">
        <v>0</v>
      </c>
      <c r="I80" s="71"/>
    </row>
    <row r="81" spans="1:9" ht="24" customHeight="1" outlineLevel="2" x14ac:dyDescent="0.25">
      <c r="A81" s="74"/>
      <c r="B81" s="77"/>
      <c r="C81" s="22" t="s">
        <v>81</v>
      </c>
      <c r="D81" s="38"/>
      <c r="E81" s="38"/>
      <c r="F81" s="38"/>
      <c r="G81" s="38"/>
      <c r="H81" s="38"/>
      <c r="I81" s="71"/>
    </row>
    <row r="82" spans="1:9" ht="24" customHeight="1" outlineLevel="2" x14ac:dyDescent="0.25">
      <c r="A82" s="74"/>
      <c r="B82" s="77"/>
      <c r="C82" s="22" t="s">
        <v>82</v>
      </c>
      <c r="D82" s="38"/>
      <c r="E82" s="38"/>
      <c r="F82" s="38"/>
      <c r="G82" s="38"/>
      <c r="H82" s="38"/>
      <c r="I82" s="71"/>
    </row>
    <row r="83" spans="1:9" ht="24" customHeight="1" outlineLevel="2" x14ac:dyDescent="0.25">
      <c r="A83" s="75"/>
      <c r="B83" s="78"/>
      <c r="C83" s="22" t="s">
        <v>83</v>
      </c>
      <c r="D83" s="38"/>
      <c r="E83" s="38"/>
      <c r="F83" s="38"/>
      <c r="G83" s="38"/>
      <c r="H83" s="38"/>
      <c r="I83" s="72"/>
    </row>
    <row r="84" spans="1:9" ht="24" customHeight="1" outlineLevel="2" x14ac:dyDescent="0.25">
      <c r="A84" s="73" t="s">
        <v>43</v>
      </c>
      <c r="B84" s="102" t="s">
        <v>130</v>
      </c>
      <c r="C84" s="22" t="s">
        <v>78</v>
      </c>
      <c r="D84" s="38">
        <f>D89</f>
        <v>0</v>
      </c>
      <c r="E84" s="38">
        <f t="shared" ref="E84:H84" si="18">E89</f>
        <v>0</v>
      </c>
      <c r="F84" s="38">
        <f t="shared" si="17"/>
        <v>0</v>
      </c>
      <c r="G84" s="38">
        <f t="shared" si="18"/>
        <v>0</v>
      </c>
      <c r="H84" s="38">
        <f t="shared" si="18"/>
        <v>0</v>
      </c>
      <c r="I84" s="106"/>
    </row>
    <row r="85" spans="1:9" ht="24" customHeight="1" outlineLevel="2" x14ac:dyDescent="0.25">
      <c r="A85" s="74"/>
      <c r="B85" s="103"/>
      <c r="C85" s="22" t="s">
        <v>84</v>
      </c>
      <c r="D85" s="38"/>
      <c r="E85" s="38"/>
      <c r="F85" s="38"/>
      <c r="G85" s="38"/>
      <c r="H85" s="38"/>
      <c r="I85" s="107"/>
    </row>
    <row r="86" spans="1:9" ht="24" customHeight="1" outlineLevel="2" x14ac:dyDescent="0.25">
      <c r="A86" s="74"/>
      <c r="B86" s="103"/>
      <c r="C86" s="22" t="s">
        <v>79</v>
      </c>
      <c r="D86" s="38"/>
      <c r="E86" s="38"/>
      <c r="F86" s="38"/>
      <c r="G86" s="38"/>
      <c r="H86" s="38"/>
      <c r="I86" s="107"/>
    </row>
    <row r="87" spans="1:9" ht="24" customHeight="1" outlineLevel="2" x14ac:dyDescent="0.25">
      <c r="A87" s="74"/>
      <c r="B87" s="103"/>
      <c r="C87" s="22" t="s">
        <v>80</v>
      </c>
      <c r="D87" s="38"/>
      <c r="E87" s="38"/>
      <c r="F87" s="38"/>
      <c r="G87" s="38"/>
      <c r="H87" s="38"/>
      <c r="I87" s="107"/>
    </row>
    <row r="88" spans="1:9" ht="24" customHeight="1" outlineLevel="2" x14ac:dyDescent="0.25">
      <c r="A88" s="74"/>
      <c r="B88" s="103"/>
      <c r="C88" s="22" t="s">
        <v>81</v>
      </c>
      <c r="D88" s="38"/>
      <c r="E88" s="38"/>
      <c r="F88" s="38"/>
      <c r="G88" s="38"/>
      <c r="H88" s="38"/>
      <c r="I88" s="107"/>
    </row>
    <row r="89" spans="1:9" ht="24" customHeight="1" outlineLevel="2" x14ac:dyDescent="0.25">
      <c r="A89" s="74"/>
      <c r="B89" s="103"/>
      <c r="C89" s="22" t="s">
        <v>82</v>
      </c>
      <c r="D89" s="38">
        <v>0</v>
      </c>
      <c r="E89" s="38">
        <v>0</v>
      </c>
      <c r="F89" s="38">
        <f t="shared" si="17"/>
        <v>0</v>
      </c>
      <c r="G89" s="38">
        <v>0</v>
      </c>
      <c r="H89" s="38">
        <v>0</v>
      </c>
      <c r="I89" s="107"/>
    </row>
    <row r="90" spans="1:9" ht="24" customHeight="1" outlineLevel="2" x14ac:dyDescent="0.25">
      <c r="A90" s="75"/>
      <c r="B90" s="104"/>
      <c r="C90" s="22" t="s">
        <v>83</v>
      </c>
      <c r="D90" s="38"/>
      <c r="E90" s="38"/>
      <c r="F90" s="38"/>
      <c r="G90" s="38"/>
      <c r="H90" s="38"/>
      <c r="I90" s="105"/>
    </row>
    <row r="91" spans="1:9" ht="24" customHeight="1" outlineLevel="2" x14ac:dyDescent="0.25">
      <c r="A91" s="73" t="s">
        <v>128</v>
      </c>
      <c r="B91" s="102" t="s">
        <v>131</v>
      </c>
      <c r="C91" s="22" t="s">
        <v>78</v>
      </c>
      <c r="D91" s="38">
        <f>D96</f>
        <v>12.6</v>
      </c>
      <c r="E91" s="38">
        <v>12.6</v>
      </c>
      <c r="F91" s="38">
        <f t="shared" si="17"/>
        <v>0</v>
      </c>
      <c r="G91" s="38">
        <f t="shared" ref="G91:H91" si="19">G96</f>
        <v>0</v>
      </c>
      <c r="H91" s="38">
        <f t="shared" si="19"/>
        <v>0</v>
      </c>
      <c r="I91" s="102" t="s">
        <v>138</v>
      </c>
    </row>
    <row r="92" spans="1:9" ht="24" customHeight="1" outlineLevel="2" x14ac:dyDescent="0.25">
      <c r="A92" s="74"/>
      <c r="B92" s="103"/>
      <c r="C92" s="22" t="s">
        <v>84</v>
      </c>
      <c r="D92" s="38"/>
      <c r="E92" s="38"/>
      <c r="F92" s="38"/>
      <c r="G92" s="38"/>
      <c r="H92" s="38"/>
      <c r="I92" s="103"/>
    </row>
    <row r="93" spans="1:9" ht="24" customHeight="1" outlineLevel="2" x14ac:dyDescent="0.25">
      <c r="A93" s="74"/>
      <c r="B93" s="103"/>
      <c r="C93" s="22" t="s">
        <v>79</v>
      </c>
      <c r="D93" s="38"/>
      <c r="E93" s="38"/>
      <c r="F93" s="38"/>
      <c r="G93" s="38"/>
      <c r="H93" s="38"/>
      <c r="I93" s="103"/>
    </row>
    <row r="94" spans="1:9" ht="24" customHeight="1" outlineLevel="2" x14ac:dyDescent="0.25">
      <c r="A94" s="74"/>
      <c r="B94" s="103"/>
      <c r="C94" s="22" t="s">
        <v>80</v>
      </c>
      <c r="D94" s="38"/>
      <c r="E94" s="38"/>
      <c r="F94" s="38"/>
      <c r="G94" s="38"/>
      <c r="H94" s="38"/>
      <c r="I94" s="103"/>
    </row>
    <row r="95" spans="1:9" ht="24" customHeight="1" outlineLevel="2" x14ac:dyDescent="0.25">
      <c r="A95" s="74"/>
      <c r="B95" s="103"/>
      <c r="C95" s="22" t="s">
        <v>81</v>
      </c>
      <c r="D95" s="38"/>
      <c r="E95" s="38"/>
      <c r="F95" s="38"/>
      <c r="G95" s="38"/>
      <c r="H95" s="38"/>
      <c r="I95" s="103"/>
    </row>
    <row r="96" spans="1:9" ht="24" customHeight="1" outlineLevel="2" x14ac:dyDescent="0.25">
      <c r="A96" s="74"/>
      <c r="B96" s="103"/>
      <c r="C96" s="22" t="s">
        <v>82</v>
      </c>
      <c r="D96" s="38">
        <v>12.6</v>
      </c>
      <c r="E96" s="38">
        <v>12.6</v>
      </c>
      <c r="F96" s="38">
        <f t="shared" si="17"/>
        <v>0</v>
      </c>
      <c r="G96" s="38">
        <v>0</v>
      </c>
      <c r="H96" s="38">
        <v>0</v>
      </c>
      <c r="I96" s="103"/>
    </row>
    <row r="97" spans="1:9" ht="24" customHeight="1" outlineLevel="2" x14ac:dyDescent="0.25">
      <c r="A97" s="75"/>
      <c r="B97" s="105"/>
      <c r="C97" s="22" t="s">
        <v>83</v>
      </c>
      <c r="D97" s="38"/>
      <c r="E97" s="38"/>
      <c r="F97" s="38"/>
      <c r="G97" s="38"/>
      <c r="H97" s="38"/>
      <c r="I97" s="104"/>
    </row>
    <row r="98" spans="1:9" ht="24" customHeight="1" outlineLevel="1" x14ac:dyDescent="0.25">
      <c r="A98" s="73" t="s">
        <v>34</v>
      </c>
      <c r="B98" s="73" t="s">
        <v>52</v>
      </c>
      <c r="C98" s="22" t="s">
        <v>78</v>
      </c>
      <c r="D98" s="32">
        <f>SUM(D100:D104)</f>
        <v>5831.14</v>
      </c>
      <c r="E98" s="32">
        <f>SUM(E100:E104)</f>
        <v>5814.74</v>
      </c>
      <c r="F98" s="32">
        <f t="shared" ref="F98:H98" si="20">SUM(F100:F104)</f>
        <v>-16.399999999999999</v>
      </c>
      <c r="G98" s="32">
        <f t="shared" si="20"/>
        <v>331.8</v>
      </c>
      <c r="H98" s="32">
        <f t="shared" si="20"/>
        <v>331.8</v>
      </c>
      <c r="I98" s="98"/>
    </row>
    <row r="99" spans="1:9" ht="24" customHeight="1" outlineLevel="1" x14ac:dyDescent="0.25">
      <c r="A99" s="74"/>
      <c r="B99" s="74"/>
      <c r="C99" s="22" t="s">
        <v>84</v>
      </c>
      <c r="D99" s="38"/>
      <c r="E99" s="38"/>
      <c r="F99" s="38"/>
      <c r="G99" s="38"/>
      <c r="H99" s="38"/>
      <c r="I99" s="99"/>
    </row>
    <row r="100" spans="1:9" ht="24" customHeight="1" outlineLevel="1" x14ac:dyDescent="0.25">
      <c r="A100" s="74"/>
      <c r="B100" s="74"/>
      <c r="C100" s="22" t="s">
        <v>79</v>
      </c>
      <c r="D100" s="38"/>
      <c r="E100" s="38"/>
      <c r="F100" s="38"/>
      <c r="G100" s="38"/>
      <c r="H100" s="38"/>
      <c r="I100" s="99"/>
    </row>
    <row r="101" spans="1:9" ht="24" customHeight="1" outlineLevel="1" x14ac:dyDescent="0.25">
      <c r="A101" s="74"/>
      <c r="B101" s="74"/>
      <c r="C101" s="22" t="s">
        <v>80</v>
      </c>
      <c r="D101" s="32">
        <f>D108+D115+D122+D129+D136+D143+D150+D157+D164+D171</f>
        <v>3651.9</v>
      </c>
      <c r="E101" s="32">
        <f t="shared" ref="E101:H101" si="21">E108+E115+E122+E129+E136+E143+E150+E157+E164+E171</f>
        <v>3651.9</v>
      </c>
      <c r="F101" s="32">
        <f t="shared" si="21"/>
        <v>0</v>
      </c>
      <c r="G101" s="32">
        <f t="shared" si="21"/>
        <v>0</v>
      </c>
      <c r="H101" s="32">
        <f t="shared" si="21"/>
        <v>0</v>
      </c>
      <c r="I101" s="99"/>
    </row>
    <row r="102" spans="1:9" ht="24" customHeight="1" outlineLevel="1" x14ac:dyDescent="0.25">
      <c r="A102" s="74"/>
      <c r="B102" s="74"/>
      <c r="C102" s="22" t="s">
        <v>81</v>
      </c>
      <c r="D102" s="38"/>
      <c r="E102" s="38"/>
      <c r="F102" s="38"/>
      <c r="G102" s="38"/>
      <c r="H102" s="38"/>
      <c r="I102" s="99"/>
    </row>
    <row r="103" spans="1:9" ht="24" customHeight="1" outlineLevel="1" x14ac:dyDescent="0.25">
      <c r="A103" s="74"/>
      <c r="B103" s="74"/>
      <c r="C103" s="22" t="s">
        <v>82</v>
      </c>
      <c r="D103" s="32">
        <f>D110+D117+D124+D131+D138+D145+D152+D159+D166+D173</f>
        <v>2179.2400000000002</v>
      </c>
      <c r="E103" s="32">
        <f t="shared" ref="E103:H103" si="22">E110+E117+E124+E131+E138+E145+E152+E159+E166+E173</f>
        <v>2162.84</v>
      </c>
      <c r="F103" s="32">
        <f t="shared" si="22"/>
        <v>-16.399999999999999</v>
      </c>
      <c r="G103" s="32">
        <f t="shared" si="22"/>
        <v>331.8</v>
      </c>
      <c r="H103" s="32">
        <f t="shared" si="22"/>
        <v>331.8</v>
      </c>
      <c r="I103" s="99"/>
    </row>
    <row r="104" spans="1:9" ht="24" customHeight="1" outlineLevel="1" x14ac:dyDescent="0.25">
      <c r="A104" s="75"/>
      <c r="B104" s="75"/>
      <c r="C104" s="22" t="s">
        <v>83</v>
      </c>
      <c r="D104" s="38"/>
      <c r="E104" s="38"/>
      <c r="F104" s="38"/>
      <c r="G104" s="38"/>
      <c r="H104" s="38"/>
      <c r="I104" s="100"/>
    </row>
    <row r="105" spans="1:9" ht="24" customHeight="1" outlineLevel="1" x14ac:dyDescent="0.25">
      <c r="A105" s="73" t="s">
        <v>44</v>
      </c>
      <c r="B105" s="73" t="s">
        <v>23</v>
      </c>
      <c r="C105" s="22" t="s">
        <v>78</v>
      </c>
      <c r="D105" s="32">
        <f>SUM(D107:D111)</f>
        <v>713.54</v>
      </c>
      <c r="E105" s="32">
        <f t="shared" ref="E105:H105" si="23">SUM(E107:E111)</f>
        <v>713.54</v>
      </c>
      <c r="F105" s="38">
        <f t="shared" si="23"/>
        <v>0</v>
      </c>
      <c r="G105" s="38">
        <f t="shared" si="23"/>
        <v>0</v>
      </c>
      <c r="H105" s="38">
        <f t="shared" si="23"/>
        <v>0</v>
      </c>
      <c r="I105" s="70" t="s">
        <v>174</v>
      </c>
    </row>
    <row r="106" spans="1:9" ht="24" customHeight="1" outlineLevel="1" x14ac:dyDescent="0.25">
      <c r="A106" s="74"/>
      <c r="B106" s="74"/>
      <c r="C106" s="22" t="s">
        <v>84</v>
      </c>
      <c r="D106" s="38"/>
      <c r="E106" s="38"/>
      <c r="F106" s="38"/>
      <c r="G106" s="38"/>
      <c r="H106" s="38"/>
      <c r="I106" s="71"/>
    </row>
    <row r="107" spans="1:9" ht="24" customHeight="1" outlineLevel="1" x14ac:dyDescent="0.25">
      <c r="A107" s="74"/>
      <c r="B107" s="74"/>
      <c r="C107" s="22" t="s">
        <v>79</v>
      </c>
      <c r="D107" s="38"/>
      <c r="E107" s="38"/>
      <c r="F107" s="38"/>
      <c r="G107" s="38"/>
      <c r="H107" s="38"/>
      <c r="I107" s="71"/>
    </row>
    <row r="108" spans="1:9" ht="24" customHeight="1" outlineLevel="1" x14ac:dyDescent="0.25">
      <c r="A108" s="74"/>
      <c r="B108" s="74"/>
      <c r="C108" s="22" t="s">
        <v>80</v>
      </c>
      <c r="D108" s="38"/>
      <c r="E108" s="38"/>
      <c r="F108" s="38"/>
      <c r="G108" s="38"/>
      <c r="H108" s="38"/>
      <c r="I108" s="71"/>
    </row>
    <row r="109" spans="1:9" ht="24" customHeight="1" outlineLevel="1" x14ac:dyDescent="0.25">
      <c r="A109" s="74"/>
      <c r="B109" s="74"/>
      <c r="C109" s="22" t="s">
        <v>81</v>
      </c>
      <c r="D109" s="38"/>
      <c r="E109" s="38"/>
      <c r="F109" s="38"/>
      <c r="G109" s="38"/>
      <c r="H109" s="38"/>
      <c r="I109" s="71"/>
    </row>
    <row r="110" spans="1:9" ht="24" customHeight="1" outlineLevel="1" x14ac:dyDescent="0.25">
      <c r="A110" s="74"/>
      <c r="B110" s="74"/>
      <c r="C110" s="22" t="s">
        <v>82</v>
      </c>
      <c r="D110" s="32">
        <v>713.54</v>
      </c>
      <c r="E110" s="32">
        <v>713.54</v>
      </c>
      <c r="F110" s="38">
        <f t="shared" ref="F110" si="24">E110-D110</f>
        <v>0</v>
      </c>
      <c r="G110" s="38">
        <v>0</v>
      </c>
      <c r="H110" s="38">
        <v>0</v>
      </c>
      <c r="I110" s="71"/>
    </row>
    <row r="111" spans="1:9" ht="24" customHeight="1" outlineLevel="2" x14ac:dyDescent="0.25">
      <c r="A111" s="75"/>
      <c r="B111" s="75"/>
      <c r="C111" s="22" t="s">
        <v>83</v>
      </c>
      <c r="D111" s="38"/>
      <c r="E111" s="38"/>
      <c r="F111" s="38"/>
      <c r="G111" s="38"/>
      <c r="H111" s="38"/>
      <c r="I111" s="72"/>
    </row>
    <row r="112" spans="1:9" ht="24" customHeight="1" outlineLevel="2" x14ac:dyDescent="0.25">
      <c r="A112" s="73" t="s">
        <v>64</v>
      </c>
      <c r="B112" s="76" t="s">
        <v>30</v>
      </c>
      <c r="C112" s="22" t="s">
        <v>78</v>
      </c>
      <c r="D112" s="38">
        <f>SUM(D114:D118)</f>
        <v>16.399999999999999</v>
      </c>
      <c r="E112" s="38">
        <f t="shared" ref="E112:H112" si="25">SUM(E114:E118)</f>
        <v>0</v>
      </c>
      <c r="F112" s="38">
        <f t="shared" si="25"/>
        <v>-16.399999999999999</v>
      </c>
      <c r="G112" s="38">
        <f t="shared" si="25"/>
        <v>31.8</v>
      </c>
      <c r="H112" s="38">
        <f t="shared" si="25"/>
        <v>31.8</v>
      </c>
      <c r="I112" s="70" t="s">
        <v>124</v>
      </c>
    </row>
    <row r="113" spans="1:9" ht="24" customHeight="1" outlineLevel="2" x14ac:dyDescent="0.25">
      <c r="A113" s="74"/>
      <c r="B113" s="77"/>
      <c r="C113" s="22" t="s">
        <v>84</v>
      </c>
      <c r="D113" s="38"/>
      <c r="E113" s="38"/>
      <c r="F113" s="38"/>
      <c r="G113" s="38"/>
      <c r="H113" s="38"/>
      <c r="I113" s="71"/>
    </row>
    <row r="114" spans="1:9" ht="24" customHeight="1" outlineLevel="2" x14ac:dyDescent="0.25">
      <c r="A114" s="74"/>
      <c r="B114" s="77"/>
      <c r="C114" s="22" t="s">
        <v>79</v>
      </c>
      <c r="D114" s="38"/>
      <c r="E114" s="38"/>
      <c r="F114" s="38"/>
      <c r="G114" s="38"/>
      <c r="H114" s="38"/>
      <c r="I114" s="71"/>
    </row>
    <row r="115" spans="1:9" ht="24" customHeight="1" outlineLevel="2" x14ac:dyDescent="0.25">
      <c r="A115" s="74"/>
      <c r="B115" s="77"/>
      <c r="C115" s="22" t="s">
        <v>80</v>
      </c>
      <c r="D115" s="38"/>
      <c r="E115" s="38"/>
      <c r="F115" s="38"/>
      <c r="G115" s="38"/>
      <c r="H115" s="38"/>
      <c r="I115" s="71"/>
    </row>
    <row r="116" spans="1:9" ht="24" customHeight="1" outlineLevel="2" x14ac:dyDescent="0.25">
      <c r="A116" s="74"/>
      <c r="B116" s="77"/>
      <c r="C116" s="22" t="s">
        <v>81</v>
      </c>
      <c r="D116" s="38"/>
      <c r="E116" s="38"/>
      <c r="F116" s="38"/>
      <c r="G116" s="38"/>
      <c r="H116" s="38"/>
      <c r="I116" s="71"/>
    </row>
    <row r="117" spans="1:9" ht="24" customHeight="1" outlineLevel="2" x14ac:dyDescent="0.25">
      <c r="A117" s="74"/>
      <c r="B117" s="77"/>
      <c r="C117" s="22" t="s">
        <v>82</v>
      </c>
      <c r="D117" s="38">
        <v>16.399999999999999</v>
      </c>
      <c r="E117" s="38">
        <v>0</v>
      </c>
      <c r="F117" s="38">
        <f t="shared" ref="F117" si="26">E117-D117</f>
        <v>-16.399999999999999</v>
      </c>
      <c r="G117" s="38">
        <v>31.8</v>
      </c>
      <c r="H117" s="38">
        <v>31.8</v>
      </c>
      <c r="I117" s="71"/>
    </row>
    <row r="118" spans="1:9" ht="24" customHeight="1" outlineLevel="2" x14ac:dyDescent="0.25">
      <c r="A118" s="75"/>
      <c r="B118" s="78"/>
      <c r="C118" s="22" t="s">
        <v>83</v>
      </c>
      <c r="D118" s="38"/>
      <c r="E118" s="38"/>
      <c r="F118" s="38"/>
      <c r="G118" s="38"/>
      <c r="H118" s="38"/>
      <c r="I118" s="72"/>
    </row>
    <row r="119" spans="1:9" ht="24" customHeight="1" outlineLevel="2" x14ac:dyDescent="0.25">
      <c r="A119" s="73" t="s">
        <v>65</v>
      </c>
      <c r="B119" s="73" t="s">
        <v>25</v>
      </c>
      <c r="C119" s="22" t="s">
        <v>78</v>
      </c>
      <c r="D119" s="38">
        <f>SUM(D121:D125)</f>
        <v>762</v>
      </c>
      <c r="E119" s="38">
        <f t="shared" ref="E119:H119" si="27">SUM(E121:E125)</f>
        <v>762</v>
      </c>
      <c r="F119" s="38">
        <f t="shared" si="27"/>
        <v>0</v>
      </c>
      <c r="G119" s="38">
        <f t="shared" si="27"/>
        <v>300</v>
      </c>
      <c r="H119" s="38">
        <f t="shared" si="27"/>
        <v>300</v>
      </c>
      <c r="I119" s="70" t="s">
        <v>183</v>
      </c>
    </row>
    <row r="120" spans="1:9" ht="24" customHeight="1" outlineLevel="2" x14ac:dyDescent="0.25">
      <c r="A120" s="74"/>
      <c r="B120" s="74"/>
      <c r="C120" s="22" t="s">
        <v>84</v>
      </c>
      <c r="D120" s="38"/>
      <c r="E120" s="38"/>
      <c r="F120" s="38"/>
      <c r="G120" s="38"/>
      <c r="H120" s="38"/>
      <c r="I120" s="71"/>
    </row>
    <row r="121" spans="1:9" ht="24" customHeight="1" outlineLevel="2" x14ac:dyDescent="0.25">
      <c r="A121" s="74"/>
      <c r="B121" s="74"/>
      <c r="C121" s="22" t="s">
        <v>79</v>
      </c>
      <c r="D121" s="38"/>
      <c r="E121" s="38"/>
      <c r="F121" s="38"/>
      <c r="G121" s="38"/>
      <c r="H121" s="38"/>
      <c r="I121" s="71"/>
    </row>
    <row r="122" spans="1:9" ht="24" customHeight="1" outlineLevel="2" x14ac:dyDescent="0.25">
      <c r="A122" s="74"/>
      <c r="B122" s="74"/>
      <c r="C122" s="22" t="s">
        <v>80</v>
      </c>
      <c r="D122" s="38"/>
      <c r="E122" s="38"/>
      <c r="F122" s="38"/>
      <c r="G122" s="38"/>
      <c r="H122" s="38"/>
      <c r="I122" s="71"/>
    </row>
    <row r="123" spans="1:9" ht="24" customHeight="1" outlineLevel="2" x14ac:dyDescent="0.25">
      <c r="A123" s="74"/>
      <c r="B123" s="74"/>
      <c r="C123" s="22" t="s">
        <v>81</v>
      </c>
      <c r="D123" s="38"/>
      <c r="E123" s="38"/>
      <c r="F123" s="38"/>
      <c r="G123" s="38"/>
      <c r="H123" s="38"/>
      <c r="I123" s="71"/>
    </row>
    <row r="124" spans="1:9" ht="24" customHeight="1" outlineLevel="2" x14ac:dyDescent="0.25">
      <c r="A124" s="74"/>
      <c r="B124" s="74"/>
      <c r="C124" s="22" t="s">
        <v>82</v>
      </c>
      <c r="D124" s="38">
        <v>762</v>
      </c>
      <c r="E124" s="38">
        <v>762</v>
      </c>
      <c r="F124" s="38">
        <f t="shared" ref="F124" si="28">E124-D124</f>
        <v>0</v>
      </c>
      <c r="G124" s="38">
        <v>300</v>
      </c>
      <c r="H124" s="38">
        <v>300</v>
      </c>
      <c r="I124" s="71"/>
    </row>
    <row r="125" spans="1:9" ht="24" customHeight="1" outlineLevel="2" x14ac:dyDescent="0.25">
      <c r="A125" s="75"/>
      <c r="B125" s="75"/>
      <c r="C125" s="22" t="s">
        <v>83</v>
      </c>
      <c r="D125" s="38"/>
      <c r="E125" s="38"/>
      <c r="F125" s="38"/>
      <c r="G125" s="38"/>
      <c r="H125" s="38"/>
      <c r="I125" s="72"/>
    </row>
    <row r="126" spans="1:9" ht="24" customHeight="1" outlineLevel="2" x14ac:dyDescent="0.25">
      <c r="A126" s="73" t="s">
        <v>66</v>
      </c>
      <c r="B126" s="73" t="s">
        <v>166</v>
      </c>
      <c r="C126" s="22" t="s">
        <v>78</v>
      </c>
      <c r="D126" s="38">
        <f>SUM(D128:D132)</f>
        <v>651.9</v>
      </c>
      <c r="E126" s="38">
        <f t="shared" ref="E126:H126" si="29">SUM(E128:E132)</f>
        <v>651.9</v>
      </c>
      <c r="F126" s="38">
        <f t="shared" si="29"/>
        <v>0</v>
      </c>
      <c r="G126" s="38">
        <f t="shared" si="29"/>
        <v>0</v>
      </c>
      <c r="H126" s="38">
        <f t="shared" si="29"/>
        <v>0</v>
      </c>
      <c r="I126" s="70" t="s">
        <v>171</v>
      </c>
    </row>
    <row r="127" spans="1:9" ht="24" customHeight="1" outlineLevel="2" x14ac:dyDescent="0.25">
      <c r="A127" s="74"/>
      <c r="B127" s="74"/>
      <c r="C127" s="22" t="s">
        <v>84</v>
      </c>
      <c r="D127" s="38"/>
      <c r="E127" s="38"/>
      <c r="F127" s="38"/>
      <c r="G127" s="38"/>
      <c r="H127" s="38"/>
      <c r="I127" s="71"/>
    </row>
    <row r="128" spans="1:9" ht="24" customHeight="1" outlineLevel="2" x14ac:dyDescent="0.25">
      <c r="A128" s="74"/>
      <c r="B128" s="74"/>
      <c r="C128" s="22" t="s">
        <v>79</v>
      </c>
      <c r="D128" s="38"/>
      <c r="E128" s="38"/>
      <c r="F128" s="38"/>
      <c r="G128" s="38"/>
      <c r="H128" s="38"/>
      <c r="I128" s="71"/>
    </row>
    <row r="129" spans="1:9" ht="24" customHeight="1" outlineLevel="2" x14ac:dyDescent="0.25">
      <c r="A129" s="74"/>
      <c r="B129" s="74"/>
      <c r="C129" s="22" t="s">
        <v>80</v>
      </c>
      <c r="D129" s="38">
        <v>651.9</v>
      </c>
      <c r="E129" s="38">
        <v>651.9</v>
      </c>
      <c r="F129" s="38"/>
      <c r="G129" s="38"/>
      <c r="H129" s="38"/>
      <c r="I129" s="71"/>
    </row>
    <row r="130" spans="1:9" ht="24" customHeight="1" outlineLevel="2" x14ac:dyDescent="0.25">
      <c r="A130" s="74"/>
      <c r="B130" s="74"/>
      <c r="C130" s="22" t="s">
        <v>81</v>
      </c>
      <c r="D130" s="38"/>
      <c r="E130" s="38"/>
      <c r="F130" s="38"/>
      <c r="G130" s="38"/>
      <c r="H130" s="38"/>
      <c r="I130" s="71"/>
    </row>
    <row r="131" spans="1:9" ht="24" customHeight="1" outlineLevel="2" x14ac:dyDescent="0.25">
      <c r="A131" s="74"/>
      <c r="B131" s="74"/>
      <c r="C131" s="22" t="s">
        <v>82</v>
      </c>
      <c r="D131" s="38"/>
      <c r="E131" s="38"/>
      <c r="F131" s="38">
        <f t="shared" ref="F131" si="30">E131-D131</f>
        <v>0</v>
      </c>
      <c r="G131" s="38">
        <v>0</v>
      </c>
      <c r="H131" s="38">
        <v>0</v>
      </c>
      <c r="I131" s="71"/>
    </row>
    <row r="132" spans="1:9" ht="24" customHeight="1" outlineLevel="2" x14ac:dyDescent="0.25">
      <c r="A132" s="75"/>
      <c r="B132" s="75"/>
      <c r="C132" s="22" t="s">
        <v>83</v>
      </c>
      <c r="D132" s="38"/>
      <c r="E132" s="38"/>
      <c r="F132" s="38"/>
      <c r="G132" s="38"/>
      <c r="H132" s="38"/>
      <c r="I132" s="72"/>
    </row>
    <row r="133" spans="1:9" ht="24" customHeight="1" outlineLevel="2" x14ac:dyDescent="0.25">
      <c r="A133" s="73" t="s">
        <v>67</v>
      </c>
      <c r="B133" s="73" t="s">
        <v>27</v>
      </c>
      <c r="C133" s="22" t="s">
        <v>78</v>
      </c>
      <c r="D133" s="38">
        <f>SUM(D135:D139)</f>
        <v>5.6</v>
      </c>
      <c r="E133" s="38">
        <f>SUM(E135:E139)</f>
        <v>5.6</v>
      </c>
      <c r="F133" s="38">
        <f t="shared" ref="F133:H133" si="31">SUM(F135:F139)</f>
        <v>0</v>
      </c>
      <c r="G133" s="38">
        <f t="shared" si="31"/>
        <v>0</v>
      </c>
      <c r="H133" s="38">
        <f t="shared" si="31"/>
        <v>0</v>
      </c>
      <c r="I133" s="70" t="s">
        <v>187</v>
      </c>
    </row>
    <row r="134" spans="1:9" ht="24" customHeight="1" outlineLevel="2" x14ac:dyDescent="0.25">
      <c r="A134" s="74"/>
      <c r="B134" s="74"/>
      <c r="C134" s="22" t="s">
        <v>84</v>
      </c>
      <c r="D134" s="38"/>
      <c r="E134" s="38"/>
      <c r="F134" s="38"/>
      <c r="G134" s="38"/>
      <c r="H134" s="38"/>
      <c r="I134" s="71"/>
    </row>
    <row r="135" spans="1:9" ht="24" customHeight="1" outlineLevel="2" x14ac:dyDescent="0.25">
      <c r="A135" s="74"/>
      <c r="B135" s="74"/>
      <c r="C135" s="22" t="s">
        <v>79</v>
      </c>
      <c r="D135" s="38"/>
      <c r="E135" s="38"/>
      <c r="F135" s="38"/>
      <c r="G135" s="38"/>
      <c r="H135" s="38"/>
      <c r="I135" s="71"/>
    </row>
    <row r="136" spans="1:9" ht="24" customHeight="1" outlineLevel="2" x14ac:dyDescent="0.25">
      <c r="A136" s="74"/>
      <c r="B136" s="74"/>
      <c r="C136" s="22" t="s">
        <v>80</v>
      </c>
      <c r="D136" s="38"/>
      <c r="E136" s="38"/>
      <c r="F136" s="38"/>
      <c r="G136" s="38"/>
      <c r="H136" s="38"/>
      <c r="I136" s="71"/>
    </row>
    <row r="137" spans="1:9" ht="24" customHeight="1" outlineLevel="2" x14ac:dyDescent="0.25">
      <c r="A137" s="74"/>
      <c r="B137" s="74"/>
      <c r="C137" s="22" t="s">
        <v>81</v>
      </c>
      <c r="D137" s="38"/>
      <c r="E137" s="38"/>
      <c r="F137" s="38"/>
      <c r="G137" s="38"/>
      <c r="H137" s="38"/>
      <c r="I137" s="71"/>
    </row>
    <row r="138" spans="1:9" ht="24" customHeight="1" outlineLevel="2" x14ac:dyDescent="0.25">
      <c r="A138" s="74"/>
      <c r="B138" s="74"/>
      <c r="C138" s="22" t="s">
        <v>82</v>
      </c>
      <c r="D138" s="38">
        <v>5.6</v>
      </c>
      <c r="E138" s="38">
        <v>5.6</v>
      </c>
      <c r="F138" s="38">
        <f>E138-D138</f>
        <v>0</v>
      </c>
      <c r="G138" s="38">
        <v>0</v>
      </c>
      <c r="H138" s="38">
        <v>0</v>
      </c>
      <c r="I138" s="71"/>
    </row>
    <row r="139" spans="1:9" ht="24" customHeight="1" outlineLevel="2" x14ac:dyDescent="0.25">
      <c r="A139" s="75"/>
      <c r="B139" s="75"/>
      <c r="C139" s="22" t="s">
        <v>83</v>
      </c>
      <c r="D139" s="38"/>
      <c r="E139" s="38"/>
      <c r="F139" s="38"/>
      <c r="G139" s="38"/>
      <c r="H139" s="38"/>
      <c r="I139" s="72"/>
    </row>
    <row r="140" spans="1:9" ht="27.9" customHeight="1" outlineLevel="2" x14ac:dyDescent="0.25">
      <c r="A140" s="73" t="s">
        <v>70</v>
      </c>
      <c r="B140" s="73" t="s">
        <v>151</v>
      </c>
      <c r="C140" s="22" t="s">
        <v>78</v>
      </c>
      <c r="D140" s="38">
        <f>D145</f>
        <v>428.8</v>
      </c>
      <c r="E140" s="38">
        <f t="shared" ref="E140:H140" si="32">E145</f>
        <v>428.8</v>
      </c>
      <c r="F140" s="38">
        <f t="shared" ref="F140:F145" si="33">E140-D140</f>
        <v>0</v>
      </c>
      <c r="G140" s="38">
        <f t="shared" si="32"/>
        <v>0</v>
      </c>
      <c r="H140" s="38">
        <f t="shared" si="32"/>
        <v>0</v>
      </c>
      <c r="I140" s="70" t="s">
        <v>176</v>
      </c>
    </row>
    <row r="141" spans="1:9" ht="27.9" customHeight="1" outlineLevel="2" x14ac:dyDescent="0.25">
      <c r="A141" s="74"/>
      <c r="B141" s="74"/>
      <c r="C141" s="22" t="s">
        <v>84</v>
      </c>
      <c r="D141" s="38"/>
      <c r="E141" s="38"/>
      <c r="F141" s="38"/>
      <c r="G141" s="38"/>
      <c r="H141" s="38"/>
      <c r="I141" s="71"/>
    </row>
    <row r="142" spans="1:9" ht="27.9" customHeight="1" outlineLevel="2" x14ac:dyDescent="0.25">
      <c r="A142" s="74"/>
      <c r="B142" s="74"/>
      <c r="C142" s="22" t="s">
        <v>79</v>
      </c>
      <c r="D142" s="38"/>
      <c r="E142" s="38"/>
      <c r="F142" s="38"/>
      <c r="G142" s="38"/>
      <c r="H142" s="38"/>
      <c r="I142" s="71"/>
    </row>
    <row r="143" spans="1:9" ht="27.9" customHeight="1" outlineLevel="2" x14ac:dyDescent="0.25">
      <c r="A143" s="74"/>
      <c r="B143" s="74"/>
      <c r="C143" s="22" t="s">
        <v>80</v>
      </c>
      <c r="D143" s="38"/>
      <c r="E143" s="38"/>
      <c r="F143" s="38"/>
      <c r="G143" s="38"/>
      <c r="H143" s="38"/>
      <c r="I143" s="71"/>
    </row>
    <row r="144" spans="1:9" ht="27.9" customHeight="1" outlineLevel="2" x14ac:dyDescent="0.25">
      <c r="A144" s="74"/>
      <c r="B144" s="74"/>
      <c r="C144" s="22" t="s">
        <v>81</v>
      </c>
      <c r="D144" s="38"/>
      <c r="E144" s="38"/>
      <c r="F144" s="38"/>
      <c r="G144" s="38"/>
      <c r="H144" s="38"/>
      <c r="I144" s="71"/>
    </row>
    <row r="145" spans="1:9" ht="27.9" customHeight="1" outlineLevel="2" x14ac:dyDescent="0.25">
      <c r="A145" s="74"/>
      <c r="B145" s="74"/>
      <c r="C145" s="22" t="s">
        <v>82</v>
      </c>
      <c r="D145" s="38">
        <v>428.8</v>
      </c>
      <c r="E145" s="38">
        <v>428.8</v>
      </c>
      <c r="F145" s="38">
        <f t="shared" si="33"/>
        <v>0</v>
      </c>
      <c r="G145" s="38">
        <v>0</v>
      </c>
      <c r="H145" s="38">
        <v>0</v>
      </c>
      <c r="I145" s="71"/>
    </row>
    <row r="146" spans="1:9" ht="27.9" customHeight="1" outlineLevel="2" x14ac:dyDescent="0.25">
      <c r="A146" s="75"/>
      <c r="B146" s="75"/>
      <c r="C146" s="22" t="s">
        <v>83</v>
      </c>
      <c r="D146" s="38"/>
      <c r="E146" s="38"/>
      <c r="F146" s="38"/>
      <c r="G146" s="38"/>
      <c r="H146" s="38"/>
      <c r="I146" s="72"/>
    </row>
    <row r="147" spans="1:9" ht="24" customHeight="1" outlineLevel="2" x14ac:dyDescent="0.25">
      <c r="A147" s="73" t="s">
        <v>71</v>
      </c>
      <c r="B147" s="76" t="s">
        <v>164</v>
      </c>
      <c r="C147" s="22" t="s">
        <v>78</v>
      </c>
      <c r="D147" s="38">
        <f>SUM(D149:D153)</f>
        <v>26.8</v>
      </c>
      <c r="E147" s="38">
        <f t="shared" ref="E147:H147" si="34">SUM(E149:E153)</f>
        <v>26.8</v>
      </c>
      <c r="F147" s="38">
        <f t="shared" si="34"/>
        <v>0</v>
      </c>
      <c r="G147" s="38">
        <f t="shared" si="34"/>
        <v>0</v>
      </c>
      <c r="H147" s="38">
        <f t="shared" si="34"/>
        <v>0</v>
      </c>
      <c r="I147" s="70" t="s">
        <v>179</v>
      </c>
    </row>
    <row r="148" spans="1:9" ht="24" customHeight="1" outlineLevel="2" x14ac:dyDescent="0.25">
      <c r="A148" s="74"/>
      <c r="B148" s="79"/>
      <c r="C148" s="22" t="s">
        <v>84</v>
      </c>
      <c r="D148" s="38"/>
      <c r="E148" s="38"/>
      <c r="F148" s="38"/>
      <c r="G148" s="38"/>
      <c r="H148" s="38"/>
      <c r="I148" s="71"/>
    </row>
    <row r="149" spans="1:9" ht="24" customHeight="1" outlineLevel="2" x14ac:dyDescent="0.25">
      <c r="A149" s="74"/>
      <c r="B149" s="79"/>
      <c r="C149" s="22" t="s">
        <v>79</v>
      </c>
      <c r="D149" s="38"/>
      <c r="E149" s="38"/>
      <c r="F149" s="38"/>
      <c r="G149" s="38"/>
      <c r="H149" s="38"/>
      <c r="I149" s="71"/>
    </row>
    <row r="150" spans="1:9" ht="24" customHeight="1" outlineLevel="2" x14ac:dyDescent="0.25">
      <c r="A150" s="74"/>
      <c r="B150" s="79"/>
      <c r="C150" s="22" t="s">
        <v>80</v>
      </c>
      <c r="D150" s="38"/>
      <c r="E150" s="38"/>
      <c r="F150" s="38"/>
      <c r="G150" s="38"/>
      <c r="H150" s="38"/>
      <c r="I150" s="71"/>
    </row>
    <row r="151" spans="1:9" ht="24" customHeight="1" outlineLevel="2" x14ac:dyDescent="0.25">
      <c r="A151" s="74"/>
      <c r="B151" s="79"/>
      <c r="C151" s="22" t="s">
        <v>81</v>
      </c>
      <c r="D151" s="38"/>
      <c r="E151" s="38"/>
      <c r="F151" s="38"/>
      <c r="G151" s="38"/>
      <c r="H151" s="38"/>
      <c r="I151" s="71"/>
    </row>
    <row r="152" spans="1:9" ht="24" customHeight="1" outlineLevel="2" x14ac:dyDescent="0.25">
      <c r="A152" s="74"/>
      <c r="B152" s="79"/>
      <c r="C152" s="22" t="s">
        <v>82</v>
      </c>
      <c r="D152" s="38">
        <v>26.8</v>
      </c>
      <c r="E152" s="38">
        <v>26.8</v>
      </c>
      <c r="F152" s="38">
        <f t="shared" ref="F152" si="35">E152-D152</f>
        <v>0</v>
      </c>
      <c r="G152" s="38">
        <v>0</v>
      </c>
      <c r="H152" s="38">
        <v>0</v>
      </c>
      <c r="I152" s="71"/>
    </row>
    <row r="153" spans="1:9" ht="24" customHeight="1" outlineLevel="2" x14ac:dyDescent="0.25">
      <c r="A153" s="75"/>
      <c r="B153" s="80"/>
      <c r="C153" s="22" t="s">
        <v>83</v>
      </c>
      <c r="D153" s="38"/>
      <c r="E153" s="38"/>
      <c r="F153" s="38"/>
      <c r="G153" s="38"/>
      <c r="H153" s="38"/>
      <c r="I153" s="72"/>
    </row>
    <row r="154" spans="1:9" ht="24" customHeight="1" outlineLevel="2" x14ac:dyDescent="0.25">
      <c r="A154" s="73" t="s">
        <v>72</v>
      </c>
      <c r="B154" s="73" t="s">
        <v>165</v>
      </c>
      <c r="C154" s="22" t="s">
        <v>78</v>
      </c>
      <c r="D154" s="38">
        <f>SUM(D156:D160)</f>
        <v>195.8</v>
      </c>
      <c r="E154" s="38">
        <f t="shared" ref="E154:H154" si="36">SUM(E156:E160)</f>
        <v>195.8</v>
      </c>
      <c r="F154" s="38">
        <f t="shared" si="36"/>
        <v>0</v>
      </c>
      <c r="G154" s="38">
        <f t="shared" si="36"/>
        <v>0</v>
      </c>
      <c r="H154" s="38">
        <f t="shared" si="36"/>
        <v>0</v>
      </c>
      <c r="I154" s="70" t="s">
        <v>184</v>
      </c>
    </row>
    <row r="155" spans="1:9" ht="24" customHeight="1" outlineLevel="2" x14ac:dyDescent="0.25">
      <c r="A155" s="74"/>
      <c r="B155" s="74"/>
      <c r="C155" s="22" t="s">
        <v>84</v>
      </c>
      <c r="D155" s="38"/>
      <c r="E155" s="38"/>
      <c r="F155" s="38"/>
      <c r="G155" s="38"/>
      <c r="H155" s="38"/>
      <c r="I155" s="71"/>
    </row>
    <row r="156" spans="1:9" ht="24" customHeight="1" outlineLevel="2" x14ac:dyDescent="0.25">
      <c r="A156" s="74"/>
      <c r="B156" s="74"/>
      <c r="C156" s="22" t="s">
        <v>79</v>
      </c>
      <c r="D156" s="38"/>
      <c r="E156" s="38"/>
      <c r="F156" s="38"/>
      <c r="G156" s="38"/>
      <c r="H156" s="38"/>
      <c r="I156" s="71"/>
    </row>
    <row r="157" spans="1:9" ht="24" customHeight="1" outlineLevel="2" x14ac:dyDescent="0.25">
      <c r="A157" s="74"/>
      <c r="B157" s="74"/>
      <c r="C157" s="22" t="s">
        <v>80</v>
      </c>
      <c r="D157" s="38"/>
      <c r="E157" s="38"/>
      <c r="F157" s="38"/>
      <c r="G157" s="38"/>
      <c r="H157" s="38"/>
      <c r="I157" s="71"/>
    </row>
    <row r="158" spans="1:9" ht="24" customHeight="1" outlineLevel="2" x14ac:dyDescent="0.25">
      <c r="A158" s="74"/>
      <c r="B158" s="74"/>
      <c r="C158" s="22" t="s">
        <v>81</v>
      </c>
      <c r="D158" s="38"/>
      <c r="E158" s="38"/>
      <c r="F158" s="38"/>
      <c r="G158" s="38"/>
      <c r="H158" s="38"/>
      <c r="I158" s="71"/>
    </row>
    <row r="159" spans="1:9" ht="24" customHeight="1" outlineLevel="2" x14ac:dyDescent="0.25">
      <c r="A159" s="74"/>
      <c r="B159" s="74"/>
      <c r="C159" s="22" t="s">
        <v>82</v>
      </c>
      <c r="D159" s="38">
        <v>195.8</v>
      </c>
      <c r="E159" s="38">
        <v>195.8</v>
      </c>
      <c r="F159" s="38">
        <f t="shared" ref="F159" si="37">E159-D159</f>
        <v>0</v>
      </c>
      <c r="G159" s="38">
        <v>0</v>
      </c>
      <c r="H159" s="38">
        <v>0</v>
      </c>
      <c r="I159" s="71"/>
    </row>
    <row r="160" spans="1:9" ht="24" customHeight="1" outlineLevel="2" x14ac:dyDescent="0.25">
      <c r="A160" s="75"/>
      <c r="B160" s="75"/>
      <c r="C160" s="22" t="s">
        <v>83</v>
      </c>
      <c r="D160" s="38"/>
      <c r="E160" s="38"/>
      <c r="F160" s="38"/>
      <c r="G160" s="38"/>
      <c r="H160" s="38"/>
      <c r="I160" s="72"/>
    </row>
    <row r="161" spans="1:9" ht="24" customHeight="1" outlineLevel="2" x14ac:dyDescent="0.25">
      <c r="A161" s="73" t="s">
        <v>73</v>
      </c>
      <c r="B161" s="73" t="s">
        <v>152</v>
      </c>
      <c r="C161" s="22" t="s">
        <v>78</v>
      </c>
      <c r="D161" s="38">
        <f>SUM(D163:D167)</f>
        <v>3000</v>
      </c>
      <c r="E161" s="38">
        <f t="shared" ref="E161:H161" si="38">SUM(E163:E167)</f>
        <v>3000</v>
      </c>
      <c r="F161" s="38">
        <f t="shared" si="38"/>
        <v>0</v>
      </c>
      <c r="G161" s="38">
        <f t="shared" si="38"/>
        <v>0</v>
      </c>
      <c r="H161" s="38">
        <f t="shared" si="38"/>
        <v>0</v>
      </c>
      <c r="I161" s="70" t="s">
        <v>134</v>
      </c>
    </row>
    <row r="162" spans="1:9" ht="24" customHeight="1" outlineLevel="2" x14ac:dyDescent="0.25">
      <c r="A162" s="74"/>
      <c r="B162" s="74"/>
      <c r="C162" s="22" t="s">
        <v>84</v>
      </c>
      <c r="D162" s="38"/>
      <c r="E162" s="38"/>
      <c r="F162" s="38"/>
      <c r="G162" s="38"/>
      <c r="H162" s="38"/>
      <c r="I162" s="71"/>
    </row>
    <row r="163" spans="1:9" ht="24" customHeight="1" outlineLevel="2" x14ac:dyDescent="0.25">
      <c r="A163" s="74"/>
      <c r="B163" s="74"/>
      <c r="C163" s="22" t="s">
        <v>79</v>
      </c>
      <c r="D163" s="38"/>
      <c r="E163" s="38"/>
      <c r="F163" s="38"/>
      <c r="G163" s="38"/>
      <c r="H163" s="38"/>
      <c r="I163" s="71"/>
    </row>
    <row r="164" spans="1:9" ht="24" customHeight="1" outlineLevel="2" x14ac:dyDescent="0.25">
      <c r="A164" s="74"/>
      <c r="B164" s="74"/>
      <c r="C164" s="22" t="s">
        <v>80</v>
      </c>
      <c r="D164" s="38">
        <v>3000</v>
      </c>
      <c r="E164" s="38">
        <v>3000</v>
      </c>
      <c r="F164" s="38"/>
      <c r="G164" s="38">
        <v>0</v>
      </c>
      <c r="H164" s="38"/>
      <c r="I164" s="71"/>
    </row>
    <row r="165" spans="1:9" ht="24" customHeight="1" outlineLevel="2" x14ac:dyDescent="0.25">
      <c r="A165" s="74"/>
      <c r="B165" s="74"/>
      <c r="C165" s="22" t="s">
        <v>81</v>
      </c>
      <c r="D165" s="38"/>
      <c r="E165" s="38"/>
      <c r="F165" s="38"/>
      <c r="G165" s="38"/>
      <c r="H165" s="38"/>
      <c r="I165" s="71"/>
    </row>
    <row r="166" spans="1:9" ht="24" customHeight="1" outlineLevel="2" x14ac:dyDescent="0.25">
      <c r="A166" s="74"/>
      <c r="B166" s="74"/>
      <c r="C166" s="22" t="s">
        <v>82</v>
      </c>
      <c r="D166" s="38">
        <v>0</v>
      </c>
      <c r="E166" s="38">
        <v>0</v>
      </c>
      <c r="F166" s="38">
        <f t="shared" ref="F166:F173" si="39">E166-D166</f>
        <v>0</v>
      </c>
      <c r="G166" s="38">
        <v>0</v>
      </c>
      <c r="H166" s="38">
        <v>0</v>
      </c>
      <c r="I166" s="71"/>
    </row>
    <row r="167" spans="1:9" ht="24" customHeight="1" outlineLevel="2" x14ac:dyDescent="0.25">
      <c r="A167" s="75"/>
      <c r="B167" s="75"/>
      <c r="C167" s="22" t="s">
        <v>83</v>
      </c>
      <c r="D167" s="38"/>
      <c r="E167" s="38"/>
      <c r="F167" s="38"/>
      <c r="G167" s="38"/>
      <c r="H167" s="38"/>
      <c r="I167" s="72"/>
    </row>
    <row r="168" spans="1:9" ht="24" customHeight="1" outlineLevel="2" x14ac:dyDescent="0.25">
      <c r="A168" s="73" t="s">
        <v>74</v>
      </c>
      <c r="B168" s="76" t="s">
        <v>153</v>
      </c>
      <c r="C168" s="22" t="s">
        <v>78</v>
      </c>
      <c r="D168" s="38">
        <f>SUM(D170:D174)</f>
        <v>30.3</v>
      </c>
      <c r="E168" s="38">
        <f t="shared" ref="E168:H168" si="40">SUM(E170:E174)</f>
        <v>30.3</v>
      </c>
      <c r="F168" s="38">
        <f t="shared" si="40"/>
        <v>0</v>
      </c>
      <c r="G168" s="38">
        <f t="shared" si="40"/>
        <v>0</v>
      </c>
      <c r="H168" s="38">
        <f t="shared" si="40"/>
        <v>0</v>
      </c>
      <c r="I168" s="70" t="s">
        <v>138</v>
      </c>
    </row>
    <row r="169" spans="1:9" ht="24" customHeight="1" outlineLevel="2" x14ac:dyDescent="0.25">
      <c r="A169" s="74"/>
      <c r="B169" s="77"/>
      <c r="C169" s="22" t="s">
        <v>84</v>
      </c>
      <c r="D169" s="38"/>
      <c r="E169" s="38"/>
      <c r="F169" s="38"/>
      <c r="G169" s="38"/>
      <c r="H169" s="38"/>
      <c r="I169" s="71"/>
    </row>
    <row r="170" spans="1:9" ht="24" customHeight="1" outlineLevel="2" x14ac:dyDescent="0.25">
      <c r="A170" s="74"/>
      <c r="B170" s="77"/>
      <c r="C170" s="22" t="s">
        <v>79</v>
      </c>
      <c r="D170" s="38"/>
      <c r="E170" s="38"/>
      <c r="F170" s="38"/>
      <c r="G170" s="38"/>
      <c r="H170" s="38"/>
      <c r="I170" s="71"/>
    </row>
    <row r="171" spans="1:9" ht="24" customHeight="1" outlineLevel="2" x14ac:dyDescent="0.25">
      <c r="A171" s="74"/>
      <c r="B171" s="77"/>
      <c r="C171" s="22" t="s">
        <v>80</v>
      </c>
      <c r="D171" s="38"/>
      <c r="E171" s="38"/>
      <c r="F171" s="38"/>
      <c r="G171" s="38"/>
      <c r="H171" s="38"/>
      <c r="I171" s="71"/>
    </row>
    <row r="172" spans="1:9" ht="24" customHeight="1" outlineLevel="2" x14ac:dyDescent="0.25">
      <c r="A172" s="74"/>
      <c r="B172" s="77"/>
      <c r="C172" s="22" t="s">
        <v>81</v>
      </c>
      <c r="D172" s="38"/>
      <c r="E172" s="38"/>
      <c r="F172" s="38"/>
      <c r="G172" s="38"/>
      <c r="H172" s="38"/>
      <c r="I172" s="71"/>
    </row>
    <row r="173" spans="1:9" ht="24" customHeight="1" outlineLevel="2" x14ac:dyDescent="0.25">
      <c r="A173" s="74"/>
      <c r="B173" s="77"/>
      <c r="C173" s="22" t="s">
        <v>82</v>
      </c>
      <c r="D173" s="38">
        <v>30.3</v>
      </c>
      <c r="E173" s="38">
        <v>30.3</v>
      </c>
      <c r="F173" s="38">
        <f t="shared" si="39"/>
        <v>0</v>
      </c>
      <c r="G173" s="38">
        <v>0</v>
      </c>
      <c r="H173" s="38">
        <v>0</v>
      </c>
      <c r="I173" s="71"/>
    </row>
    <row r="174" spans="1:9" ht="24" customHeight="1" outlineLevel="2" x14ac:dyDescent="0.25">
      <c r="A174" s="75"/>
      <c r="B174" s="78"/>
      <c r="C174" s="22" t="s">
        <v>83</v>
      </c>
      <c r="D174" s="38"/>
      <c r="E174" s="38"/>
      <c r="F174" s="38"/>
      <c r="G174" s="38"/>
      <c r="H174" s="38"/>
      <c r="I174" s="72"/>
    </row>
    <row r="175" spans="1:9" x14ac:dyDescent="0.25">
      <c r="A175" s="73" t="s">
        <v>139</v>
      </c>
      <c r="B175" s="101" t="s">
        <v>140</v>
      </c>
      <c r="C175" s="22" t="s">
        <v>78</v>
      </c>
      <c r="D175" s="38">
        <f>SUM(D177:D181)</f>
        <v>304.79000000000002</v>
      </c>
      <c r="E175" s="38">
        <f t="shared" ref="E175:H175" si="41">SUM(E177:E181)</f>
        <v>293.90999999999997</v>
      </c>
      <c r="F175" s="38">
        <f t="shared" si="41"/>
        <v>-10.880000000000003</v>
      </c>
      <c r="G175" s="38">
        <f t="shared" si="41"/>
        <v>230</v>
      </c>
      <c r="H175" s="38">
        <f t="shared" si="41"/>
        <v>230</v>
      </c>
      <c r="I175" s="70" t="s">
        <v>185</v>
      </c>
    </row>
    <row r="176" spans="1:9" x14ac:dyDescent="0.25">
      <c r="A176" s="74"/>
      <c r="B176" s="108"/>
      <c r="C176" s="22" t="s">
        <v>84</v>
      </c>
      <c r="D176" s="38"/>
      <c r="E176" s="38"/>
      <c r="F176" s="38"/>
      <c r="G176" s="38"/>
      <c r="H176" s="38"/>
      <c r="I176" s="71"/>
    </row>
    <row r="177" spans="1:9" x14ac:dyDescent="0.25">
      <c r="A177" s="74"/>
      <c r="B177" s="108"/>
      <c r="C177" s="22" t="s">
        <v>79</v>
      </c>
      <c r="D177" s="38"/>
      <c r="E177" s="38"/>
      <c r="F177" s="38"/>
      <c r="G177" s="38"/>
      <c r="H177" s="38"/>
      <c r="I177" s="71"/>
    </row>
    <row r="178" spans="1:9" x14ac:dyDescent="0.25">
      <c r="A178" s="74"/>
      <c r="B178" s="108"/>
      <c r="C178" s="22" t="s">
        <v>80</v>
      </c>
      <c r="D178" s="38">
        <f>D192</f>
        <v>242</v>
      </c>
      <c r="E178" s="38">
        <f>E192</f>
        <v>242</v>
      </c>
      <c r="F178" s="38">
        <v>0</v>
      </c>
      <c r="G178" s="38">
        <v>0</v>
      </c>
      <c r="H178" s="38">
        <v>0</v>
      </c>
      <c r="I178" s="71"/>
    </row>
    <row r="179" spans="1:9" x14ac:dyDescent="0.25">
      <c r="A179" s="74"/>
      <c r="B179" s="108"/>
      <c r="C179" s="22" t="s">
        <v>81</v>
      </c>
      <c r="D179" s="38"/>
      <c r="E179" s="38"/>
      <c r="F179" s="38"/>
      <c r="G179" s="38"/>
      <c r="H179" s="38"/>
      <c r="I179" s="71"/>
    </row>
    <row r="180" spans="1:9" x14ac:dyDescent="0.25">
      <c r="A180" s="74"/>
      <c r="B180" s="108"/>
      <c r="C180" s="22" t="s">
        <v>82</v>
      </c>
      <c r="D180" s="38">
        <f>D187+D201</f>
        <v>62.79</v>
      </c>
      <c r="E180" s="38">
        <f t="shared" ref="E180:H180" si="42">E187+E201</f>
        <v>51.91</v>
      </c>
      <c r="F180" s="38">
        <f t="shared" si="42"/>
        <v>-10.880000000000003</v>
      </c>
      <c r="G180" s="38">
        <f t="shared" si="42"/>
        <v>230</v>
      </c>
      <c r="H180" s="38">
        <f t="shared" si="42"/>
        <v>230</v>
      </c>
      <c r="I180" s="71"/>
    </row>
    <row r="181" spans="1:9" x14ac:dyDescent="0.25">
      <c r="A181" s="75"/>
      <c r="B181" s="109"/>
      <c r="C181" s="22" t="s">
        <v>83</v>
      </c>
      <c r="D181" s="38"/>
      <c r="E181" s="38"/>
      <c r="F181" s="38"/>
      <c r="G181" s="38"/>
      <c r="H181" s="38"/>
      <c r="I181" s="72"/>
    </row>
    <row r="182" spans="1:9" x14ac:dyDescent="0.25">
      <c r="A182" s="73" t="s">
        <v>141</v>
      </c>
      <c r="B182" s="73" t="s">
        <v>143</v>
      </c>
      <c r="C182" s="22" t="s">
        <v>78</v>
      </c>
      <c r="D182" s="38">
        <f>SUM(D184:D188)</f>
        <v>60.35</v>
      </c>
      <c r="E182" s="38">
        <f t="shared" ref="E182:H182" si="43">SUM(E184:E188)</f>
        <v>49.47</v>
      </c>
      <c r="F182" s="38">
        <f t="shared" si="43"/>
        <v>-10.880000000000003</v>
      </c>
      <c r="G182" s="38">
        <f t="shared" si="43"/>
        <v>230</v>
      </c>
      <c r="H182" s="38">
        <f t="shared" si="43"/>
        <v>230</v>
      </c>
      <c r="I182" s="70" t="s">
        <v>177</v>
      </c>
    </row>
    <row r="183" spans="1:9" x14ac:dyDescent="0.25">
      <c r="A183" s="74"/>
      <c r="B183" s="74"/>
      <c r="C183" s="22" t="s">
        <v>84</v>
      </c>
      <c r="D183" s="38"/>
      <c r="E183" s="38"/>
      <c r="F183" s="38"/>
      <c r="G183" s="38"/>
      <c r="H183" s="38"/>
      <c r="I183" s="71"/>
    </row>
    <row r="184" spans="1:9" x14ac:dyDescent="0.25">
      <c r="A184" s="74"/>
      <c r="B184" s="74"/>
      <c r="C184" s="22" t="s">
        <v>79</v>
      </c>
      <c r="D184" s="38"/>
      <c r="E184" s="38"/>
      <c r="F184" s="38"/>
      <c r="G184" s="38"/>
      <c r="H184" s="38"/>
      <c r="I184" s="71"/>
    </row>
    <row r="185" spans="1:9" x14ac:dyDescent="0.25">
      <c r="A185" s="74"/>
      <c r="B185" s="74"/>
      <c r="C185" s="22" t="s">
        <v>80</v>
      </c>
      <c r="D185" s="38"/>
      <c r="E185" s="38"/>
      <c r="F185" s="38"/>
      <c r="G185" s="38"/>
      <c r="H185" s="38"/>
      <c r="I185" s="71"/>
    </row>
    <row r="186" spans="1:9" x14ac:dyDescent="0.25">
      <c r="A186" s="74"/>
      <c r="B186" s="74"/>
      <c r="C186" s="22" t="s">
        <v>81</v>
      </c>
      <c r="D186" s="38"/>
      <c r="E186" s="38"/>
      <c r="F186" s="38"/>
      <c r="G186" s="38"/>
      <c r="H186" s="38"/>
      <c r="I186" s="71"/>
    </row>
    <row r="187" spans="1:9" x14ac:dyDescent="0.25">
      <c r="A187" s="74"/>
      <c r="B187" s="74"/>
      <c r="C187" s="22" t="s">
        <v>82</v>
      </c>
      <c r="D187" s="38">
        <v>60.35</v>
      </c>
      <c r="E187" s="38">
        <v>49.47</v>
      </c>
      <c r="F187" s="38">
        <f t="shared" ref="F187:F192" si="44">E187-D187</f>
        <v>-10.880000000000003</v>
      </c>
      <c r="G187" s="38">
        <v>230</v>
      </c>
      <c r="H187" s="38">
        <v>230</v>
      </c>
      <c r="I187" s="71"/>
    </row>
    <row r="188" spans="1:9" x14ac:dyDescent="0.25">
      <c r="A188" s="75"/>
      <c r="B188" s="75"/>
      <c r="C188" s="22" t="s">
        <v>83</v>
      </c>
      <c r="D188" s="38"/>
      <c r="E188" s="38"/>
      <c r="F188" s="38"/>
      <c r="G188" s="38"/>
      <c r="H188" s="38"/>
      <c r="I188" s="72"/>
    </row>
    <row r="189" spans="1:9" x14ac:dyDescent="0.25">
      <c r="A189" s="73" t="s">
        <v>142</v>
      </c>
      <c r="B189" s="73" t="s">
        <v>148</v>
      </c>
      <c r="C189" s="22" t="s">
        <v>78</v>
      </c>
      <c r="D189" s="38">
        <f>SUM(D191:D195)</f>
        <v>242</v>
      </c>
      <c r="E189" s="38">
        <f t="shared" ref="E189:H189" si="45">SUM(E191:E195)</f>
        <v>242</v>
      </c>
      <c r="F189" s="38">
        <f t="shared" si="44"/>
        <v>0</v>
      </c>
      <c r="G189" s="38">
        <f t="shared" si="45"/>
        <v>0</v>
      </c>
      <c r="H189" s="38">
        <f t="shared" si="45"/>
        <v>0</v>
      </c>
      <c r="I189" s="70" t="s">
        <v>163</v>
      </c>
    </row>
    <row r="190" spans="1:9" x14ac:dyDescent="0.25">
      <c r="A190" s="74"/>
      <c r="B190" s="74"/>
      <c r="C190" s="22" t="s">
        <v>84</v>
      </c>
      <c r="D190" s="38"/>
      <c r="E190" s="38"/>
      <c r="F190" s="38"/>
      <c r="G190" s="38"/>
      <c r="H190" s="38"/>
      <c r="I190" s="71"/>
    </row>
    <row r="191" spans="1:9" x14ac:dyDescent="0.25">
      <c r="A191" s="74"/>
      <c r="B191" s="74"/>
      <c r="C191" s="22" t="s">
        <v>79</v>
      </c>
      <c r="D191" s="38"/>
      <c r="E191" s="38"/>
      <c r="F191" s="38"/>
      <c r="G191" s="38"/>
      <c r="H191" s="38"/>
      <c r="I191" s="71"/>
    </row>
    <row r="192" spans="1:9" x14ac:dyDescent="0.25">
      <c r="A192" s="74"/>
      <c r="B192" s="74"/>
      <c r="C192" s="22" t="s">
        <v>80</v>
      </c>
      <c r="D192" s="38">
        <v>242</v>
      </c>
      <c r="E192" s="38">
        <v>242</v>
      </c>
      <c r="F192" s="38">
        <f t="shared" si="44"/>
        <v>0</v>
      </c>
      <c r="G192" s="38">
        <v>0</v>
      </c>
      <c r="H192" s="38">
        <v>0</v>
      </c>
      <c r="I192" s="71"/>
    </row>
    <row r="193" spans="1:9" x14ac:dyDescent="0.25">
      <c r="A193" s="74"/>
      <c r="B193" s="74"/>
      <c r="C193" s="22" t="s">
        <v>81</v>
      </c>
      <c r="D193" s="38"/>
      <c r="E193" s="38"/>
      <c r="F193" s="38"/>
      <c r="G193" s="38"/>
      <c r="H193" s="38"/>
      <c r="I193" s="71"/>
    </row>
    <row r="194" spans="1:9" x14ac:dyDescent="0.25">
      <c r="A194" s="74"/>
      <c r="B194" s="74"/>
      <c r="C194" s="22" t="s">
        <v>82</v>
      </c>
      <c r="D194" s="38"/>
      <c r="E194" s="38"/>
      <c r="F194" s="38"/>
      <c r="G194" s="38"/>
      <c r="H194" s="38"/>
      <c r="I194" s="71"/>
    </row>
    <row r="195" spans="1:9" ht="58.5" customHeight="1" x14ac:dyDescent="0.25">
      <c r="A195" s="75"/>
      <c r="B195" s="75"/>
      <c r="C195" s="22" t="s">
        <v>83</v>
      </c>
      <c r="D195" s="38"/>
      <c r="E195" s="38"/>
      <c r="F195" s="38"/>
      <c r="G195" s="38"/>
      <c r="H195" s="38"/>
      <c r="I195" s="72"/>
    </row>
    <row r="196" spans="1:9" x14ac:dyDescent="0.25">
      <c r="A196" s="73" t="s">
        <v>145</v>
      </c>
      <c r="B196" s="73" t="s">
        <v>149</v>
      </c>
      <c r="C196" s="22" t="s">
        <v>78</v>
      </c>
      <c r="D196" s="38">
        <f>SUM(D198:D202)</f>
        <v>2.44</v>
      </c>
      <c r="E196" s="38">
        <f t="shared" ref="E196:H196" si="46">SUM(E198:E202)</f>
        <v>2.44</v>
      </c>
      <c r="F196" s="38">
        <f t="shared" si="46"/>
        <v>0</v>
      </c>
      <c r="G196" s="38">
        <f t="shared" si="46"/>
        <v>0</v>
      </c>
      <c r="H196" s="38">
        <f t="shared" si="46"/>
        <v>0</v>
      </c>
      <c r="I196" s="70" t="s">
        <v>138</v>
      </c>
    </row>
    <row r="197" spans="1:9" x14ac:dyDescent="0.25">
      <c r="A197" s="74"/>
      <c r="B197" s="74"/>
      <c r="C197" s="22" t="s">
        <v>84</v>
      </c>
      <c r="D197" s="38"/>
      <c r="E197" s="38"/>
      <c r="F197" s="38"/>
      <c r="G197" s="38"/>
      <c r="H197" s="38"/>
      <c r="I197" s="71"/>
    </row>
    <row r="198" spans="1:9" x14ac:dyDescent="0.25">
      <c r="A198" s="74"/>
      <c r="B198" s="74"/>
      <c r="C198" s="22" t="s">
        <v>79</v>
      </c>
      <c r="D198" s="38"/>
      <c r="E198" s="38"/>
      <c r="F198" s="38"/>
      <c r="G198" s="38"/>
      <c r="H198" s="38"/>
      <c r="I198" s="71"/>
    </row>
    <row r="199" spans="1:9" x14ac:dyDescent="0.25">
      <c r="A199" s="74"/>
      <c r="B199" s="74"/>
      <c r="C199" s="22" t="s">
        <v>80</v>
      </c>
      <c r="D199" s="38"/>
      <c r="E199" s="38"/>
      <c r="F199" s="38"/>
      <c r="G199" s="38"/>
      <c r="H199" s="38"/>
      <c r="I199" s="71"/>
    </row>
    <row r="200" spans="1:9" x14ac:dyDescent="0.25">
      <c r="A200" s="74"/>
      <c r="B200" s="74"/>
      <c r="C200" s="22" t="s">
        <v>81</v>
      </c>
      <c r="D200" s="38"/>
      <c r="E200" s="38"/>
      <c r="F200" s="38"/>
      <c r="G200" s="38"/>
      <c r="H200" s="38"/>
      <c r="I200" s="71"/>
    </row>
    <row r="201" spans="1:9" x14ac:dyDescent="0.25">
      <c r="A201" s="74"/>
      <c r="B201" s="74"/>
      <c r="C201" s="22" t="s">
        <v>82</v>
      </c>
      <c r="D201" s="38">
        <v>2.44</v>
      </c>
      <c r="E201" s="38">
        <v>2.44</v>
      </c>
      <c r="F201" s="38">
        <f t="shared" ref="F201" si="47">E201-D201</f>
        <v>0</v>
      </c>
      <c r="G201" s="38">
        <v>0</v>
      </c>
      <c r="H201" s="38">
        <v>0</v>
      </c>
      <c r="I201" s="71"/>
    </row>
    <row r="202" spans="1:9" ht="87.75" customHeight="1" x14ac:dyDescent="0.25">
      <c r="A202" s="75"/>
      <c r="B202" s="75"/>
      <c r="C202" s="22" t="s">
        <v>83</v>
      </c>
      <c r="D202" s="38"/>
      <c r="E202" s="38"/>
      <c r="F202" s="38"/>
      <c r="G202" s="38"/>
      <c r="H202" s="38"/>
      <c r="I202" s="72"/>
    </row>
    <row r="205" spans="1:9" x14ac:dyDescent="0.25">
      <c r="A205" s="21" t="s">
        <v>201</v>
      </c>
    </row>
    <row r="209" spans="1:2" x14ac:dyDescent="0.25">
      <c r="A209" s="21" t="s">
        <v>195</v>
      </c>
      <c r="B209" s="21" t="s">
        <v>200</v>
      </c>
    </row>
  </sheetData>
  <autoFilter ref="A6:I174"/>
  <mergeCells count="93">
    <mergeCell ref="A175:A181"/>
    <mergeCell ref="B175:B181"/>
    <mergeCell ref="I175:I181"/>
    <mergeCell ref="A182:A188"/>
    <mergeCell ref="B182:B188"/>
    <mergeCell ref="I182:I188"/>
    <mergeCell ref="A189:A195"/>
    <mergeCell ref="B189:B195"/>
    <mergeCell ref="I189:I195"/>
    <mergeCell ref="A196:A202"/>
    <mergeCell ref="B196:B202"/>
    <mergeCell ref="I196:I202"/>
    <mergeCell ref="I133:I139"/>
    <mergeCell ref="I105:I111"/>
    <mergeCell ref="I112:I118"/>
    <mergeCell ref="I147:I153"/>
    <mergeCell ref="I154:I160"/>
    <mergeCell ref="I119:I125"/>
    <mergeCell ref="I126:I132"/>
    <mergeCell ref="A91:A97"/>
    <mergeCell ref="B91:B97"/>
    <mergeCell ref="I84:I90"/>
    <mergeCell ref="I91:I97"/>
    <mergeCell ref="I7:I13"/>
    <mergeCell ref="I14:I20"/>
    <mergeCell ref="I28:I34"/>
    <mergeCell ref="I42:I48"/>
    <mergeCell ref="I21:I27"/>
    <mergeCell ref="I35:I41"/>
    <mergeCell ref="I49:I55"/>
    <mergeCell ref="I70:I76"/>
    <mergeCell ref="I56:I62"/>
    <mergeCell ref="I63:I69"/>
    <mergeCell ref="I98:I104"/>
    <mergeCell ref="I77:I83"/>
    <mergeCell ref="A7:A13"/>
    <mergeCell ref="B7:B13"/>
    <mergeCell ref="A14:A20"/>
    <mergeCell ref="B14:B20"/>
    <mergeCell ref="A21:A27"/>
    <mergeCell ref="B21:B27"/>
    <mergeCell ref="B84:B90"/>
    <mergeCell ref="A42:A48"/>
    <mergeCell ref="B42:B48"/>
    <mergeCell ref="A49:A55"/>
    <mergeCell ref="B49:B55"/>
    <mergeCell ref="A56:A62"/>
    <mergeCell ref="B56:B62"/>
    <mergeCell ref="A84:A90"/>
    <mergeCell ref="A2:I2"/>
    <mergeCell ref="G4:H5"/>
    <mergeCell ref="I4:I6"/>
    <mergeCell ref="D5:E5"/>
    <mergeCell ref="F5:F6"/>
    <mergeCell ref="A4:A6"/>
    <mergeCell ref="B4:B6"/>
    <mergeCell ref="C4:C6"/>
    <mergeCell ref="D4:F4"/>
    <mergeCell ref="A112:A118"/>
    <mergeCell ref="B112:B118"/>
    <mergeCell ref="A28:A34"/>
    <mergeCell ref="B28:B34"/>
    <mergeCell ref="A35:A41"/>
    <mergeCell ref="B35:B41"/>
    <mergeCell ref="A98:A104"/>
    <mergeCell ref="B98:B104"/>
    <mergeCell ref="A105:A111"/>
    <mergeCell ref="B105:B111"/>
    <mergeCell ref="A63:A69"/>
    <mergeCell ref="B63:B69"/>
    <mergeCell ref="A70:A76"/>
    <mergeCell ref="B70:B76"/>
    <mergeCell ref="A77:A83"/>
    <mergeCell ref="B77:B83"/>
    <mergeCell ref="A119:A125"/>
    <mergeCell ref="B119:B125"/>
    <mergeCell ref="A126:A132"/>
    <mergeCell ref="B126:B132"/>
    <mergeCell ref="A133:A139"/>
    <mergeCell ref="B133:B139"/>
    <mergeCell ref="I161:I167"/>
    <mergeCell ref="I168:I174"/>
    <mergeCell ref="I140:I146"/>
    <mergeCell ref="A168:A174"/>
    <mergeCell ref="B168:B174"/>
    <mergeCell ref="A147:A153"/>
    <mergeCell ref="B147:B153"/>
    <mergeCell ref="A154:A160"/>
    <mergeCell ref="B154:B160"/>
    <mergeCell ref="A161:A167"/>
    <mergeCell ref="B161:B167"/>
    <mergeCell ref="A140:A146"/>
    <mergeCell ref="B140:B146"/>
  </mergeCells>
  <pageMargins left="0" right="0" top="0" bottom="0" header="0.31496062992125984" footer="0.31496062992125984"/>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Приложение 1 </vt:lpstr>
      <vt:lpstr>Приложение 2</vt:lpstr>
      <vt:lpstr>Приложение 3</vt:lpstr>
      <vt:lpstr>'Приложение 1 '!Заголовки_для_печати</vt:lpstr>
      <vt:lpstr>'Приложение 2'!Заголовки_для_печати</vt:lpstr>
      <vt:lpstr>'Приложение 3'!Заголовки_для_печати</vt:lpstr>
      <vt:lpstr>'Приложение 1 '!Область_печати</vt:lpstr>
      <vt:lpstr>'Приложение 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01fosev</dc:creator>
  <dc:description>POI HSSF rep:2.46.0.82</dc:description>
  <cp:lastModifiedBy>Karabarina</cp:lastModifiedBy>
  <cp:lastPrinted>2021-03-10T08:08:44Z</cp:lastPrinted>
  <dcterms:created xsi:type="dcterms:W3CDTF">2019-01-28T01:26:30Z</dcterms:created>
  <dcterms:modified xsi:type="dcterms:W3CDTF">2021-03-11T01:07:16Z</dcterms:modified>
</cp:coreProperties>
</file>