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 activeTab="3"/>
  </bookViews>
  <sheets>
    <sheet name="Прил 1" sheetId="6" r:id="rId1"/>
    <sheet name="Прил 2" sheetId="7" r:id="rId2"/>
    <sheet name="Прил 3" sheetId="2" r:id="rId3"/>
    <sheet name="Прил 4" sheetId="16" r:id="rId4"/>
  </sheets>
  <externalReferences>
    <externalReference r:id="rId5"/>
    <externalReference r:id="rId6"/>
    <externalReference r:id="rId7"/>
  </externalReferences>
  <definedNames>
    <definedName name="_xlnm.Print_Titles" localSheetId="0">'Прил 1'!$8:$11</definedName>
    <definedName name="_xlnm.Print_Titles" localSheetId="1">'Прил 2'!$5:$9</definedName>
    <definedName name="_xlnm.Print_Titles" localSheetId="2">'Прил 3'!$8:$11</definedName>
  </definedNames>
  <calcPr calcId="144525"/>
</workbook>
</file>

<file path=xl/calcChain.xml><?xml version="1.0" encoding="utf-8"?>
<calcChain xmlns="http://schemas.openxmlformats.org/spreadsheetml/2006/main">
  <c r="O16" i="16" l="1"/>
  <c r="O17" i="16" s="1"/>
  <c r="N17" i="16" s="1"/>
  <c r="S14" i="16"/>
  <c r="S13" i="16" s="1"/>
  <c r="S16" i="16" s="1"/>
  <c r="S17" i="16" s="1"/>
  <c r="J16" i="16"/>
  <c r="J17" i="16" s="1"/>
  <c r="N14" i="16"/>
  <c r="O14" i="16"/>
  <c r="O13" i="16" s="1"/>
  <c r="N13" i="16" s="1"/>
  <c r="N15" i="16"/>
  <c r="J14" i="16"/>
  <c r="J13" i="16" s="1"/>
  <c r="I13" i="16" s="1"/>
  <c r="I15" i="16"/>
  <c r="N16" i="16" l="1"/>
  <c r="I16" i="16"/>
  <c r="I17" i="16" s="1"/>
  <c r="I14" i="16"/>
  <c r="S45" i="2" l="1"/>
  <c r="S52" i="2"/>
  <c r="S57" i="2"/>
  <c r="S66" i="2"/>
  <c r="S71" i="2"/>
  <c r="S80" i="2"/>
  <c r="S87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8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4" i="2"/>
  <c r="S136" i="2"/>
  <c r="S139" i="2"/>
  <c r="S140" i="2"/>
  <c r="S141" i="2"/>
  <c r="S142" i="2"/>
  <c r="S143" i="2"/>
  <c r="S144" i="2"/>
  <c r="S146" i="2"/>
  <c r="S147" i="2"/>
  <c r="S148" i="2"/>
  <c r="S149" i="2"/>
  <c r="S150" i="2"/>
  <c r="S151" i="2"/>
  <c r="S153" i="2"/>
  <c r="S154" i="2"/>
  <c r="S155" i="2"/>
  <c r="S156" i="2"/>
  <c r="S157" i="2"/>
  <c r="S158" i="2"/>
  <c r="S164" i="2"/>
  <c r="S171" i="2"/>
  <c r="S178" i="2"/>
  <c r="S185" i="2"/>
  <c r="S188" i="2"/>
  <c r="S189" i="2"/>
  <c r="S190" i="2"/>
  <c r="S191" i="2"/>
  <c r="S192" i="2"/>
  <c r="S193" i="2"/>
  <c r="S199" i="2"/>
  <c r="S202" i="2"/>
  <c r="S203" i="2"/>
  <c r="S204" i="2"/>
  <c r="S205" i="2"/>
  <c r="S206" i="2"/>
  <c r="S207" i="2"/>
  <c r="S213" i="2"/>
  <c r="S227" i="2"/>
  <c r="S234" i="2"/>
  <c r="S241" i="2"/>
  <c r="S245" i="2"/>
  <c r="S248" i="2"/>
  <c r="S253" i="2"/>
  <c r="Y45" i="7"/>
  <c r="Y46" i="7"/>
  <c r="Y47" i="7"/>
  <c r="Y48" i="7"/>
  <c r="Y49" i="7"/>
  <c r="Y50" i="7"/>
  <c r="Y54" i="7"/>
  <c r="Y55" i="7"/>
  <c r="Y56" i="7"/>
  <c r="Y57" i="7"/>
  <c r="Y58" i="7"/>
  <c r="Y59" i="7"/>
  <c r="Y60" i="7"/>
  <c r="Y61" i="7"/>
  <c r="Y62" i="7"/>
  <c r="Y66" i="7"/>
  <c r="Y67" i="7"/>
  <c r="Y68" i="7"/>
  <c r="Y69" i="7"/>
  <c r="Y70" i="7"/>
  <c r="Y71" i="7"/>
  <c r="Y72" i="7"/>
  <c r="Y73" i="7"/>
  <c r="Y74" i="7"/>
  <c r="Y87" i="7"/>
  <c r="Y88" i="7"/>
  <c r="Y89" i="7"/>
  <c r="Y93" i="7"/>
  <c r="Y94" i="7"/>
  <c r="Y95" i="7"/>
  <c r="R22" i="2" l="1"/>
  <c r="T22" i="2"/>
  <c r="U22" i="2"/>
  <c r="X116" i="7"/>
  <c r="W116" i="7"/>
  <c r="W114" i="7" s="1"/>
  <c r="AA116" i="7"/>
  <c r="AA114" i="7" s="1"/>
  <c r="Z116" i="7"/>
  <c r="Z114" i="7" s="1"/>
  <c r="U116" i="7"/>
  <c r="T116" i="7"/>
  <c r="S116" i="7"/>
  <c r="S114" i="7" s="1"/>
  <c r="R116" i="7"/>
  <c r="R114" i="7" s="1"/>
  <c r="Q116" i="7"/>
  <c r="P116" i="7"/>
  <c r="P114" i="7" s="1"/>
  <c r="O116" i="7"/>
  <c r="O114" i="7" s="1"/>
  <c r="N116" i="7"/>
  <c r="M116" i="7"/>
  <c r="T115" i="7"/>
  <c r="X114" i="7"/>
  <c r="Y114" i="7" s="1"/>
  <c r="V114" i="7"/>
  <c r="U114" i="7"/>
  <c r="Q114" i="7"/>
  <c r="N114" i="7"/>
  <c r="M114" i="7"/>
  <c r="R250" i="2"/>
  <c r="Y116" i="7" l="1"/>
  <c r="T114" i="7"/>
  <c r="G255" i="2" l="1"/>
  <c r="F255" i="2"/>
  <c r="F250" i="2" s="1"/>
  <c r="U250" i="2"/>
  <c r="T250" i="2"/>
  <c r="Q250" i="2"/>
  <c r="S250" i="2" s="1"/>
  <c r="P250" i="2"/>
  <c r="O250" i="2"/>
  <c r="N250" i="2"/>
  <c r="M250" i="2"/>
  <c r="L250" i="2"/>
  <c r="K250" i="2"/>
  <c r="J250" i="2"/>
  <c r="I250" i="2"/>
  <c r="H250" i="2"/>
  <c r="G250" i="2"/>
  <c r="E250" i="2"/>
  <c r="D250" i="2"/>
  <c r="R31" i="2"/>
  <c r="S31" i="2" s="1"/>
  <c r="Q15" i="6" l="1"/>
  <c r="Q14" i="6"/>
  <c r="AA113" i="7" l="1"/>
  <c r="AA111" i="7" s="1"/>
  <c r="T112" i="7"/>
  <c r="V111" i="7"/>
  <c r="I21" i="2"/>
  <c r="I14" i="2" s="1"/>
  <c r="J21" i="2"/>
  <c r="J14" i="2" s="1"/>
  <c r="K21" i="2"/>
  <c r="K14" i="2" s="1"/>
  <c r="L21" i="2"/>
  <c r="L14" i="2" s="1"/>
  <c r="M21" i="2"/>
  <c r="M14" i="2" s="1"/>
  <c r="N21" i="2"/>
  <c r="N14" i="2" s="1"/>
  <c r="O21" i="2"/>
  <c r="O14" i="2" s="1"/>
  <c r="P21" i="2"/>
  <c r="P14" i="2" s="1"/>
  <c r="Q21" i="2"/>
  <c r="R21" i="2"/>
  <c r="T21" i="2"/>
  <c r="T14" i="2" s="1"/>
  <c r="U21" i="2"/>
  <c r="U14" i="2" s="1"/>
  <c r="H21" i="2"/>
  <c r="H14" i="2" s="1"/>
  <c r="Q243" i="2"/>
  <c r="W113" i="7" s="1"/>
  <c r="J248" i="2"/>
  <c r="G248" i="2"/>
  <c r="G243" i="2" s="1"/>
  <c r="F248" i="2"/>
  <c r="F243" i="2" s="1"/>
  <c r="U243" i="2"/>
  <c r="Z113" i="7" s="1"/>
  <c r="Z111" i="7" s="1"/>
  <c r="T243" i="2"/>
  <c r="X113" i="7" s="1"/>
  <c r="R243" i="2"/>
  <c r="S243" i="2" s="1"/>
  <c r="P243" i="2"/>
  <c r="U113" i="7" s="1"/>
  <c r="U111" i="7" s="1"/>
  <c r="O243" i="2"/>
  <c r="T113" i="7" s="1"/>
  <c r="N243" i="2"/>
  <c r="S113" i="7" s="1"/>
  <c r="S111" i="7" s="1"/>
  <c r="M243" i="2"/>
  <c r="R113" i="7" s="1"/>
  <c r="R111" i="7" s="1"/>
  <c r="L243" i="2"/>
  <c r="Q113" i="7" s="1"/>
  <c r="Q111" i="7" s="1"/>
  <c r="K243" i="2"/>
  <c r="P113" i="7" s="1"/>
  <c r="P111" i="7" s="1"/>
  <c r="J243" i="2"/>
  <c r="O113" i="7" s="1"/>
  <c r="O111" i="7" s="1"/>
  <c r="I243" i="2"/>
  <c r="N113" i="7" s="1"/>
  <c r="N111" i="7" s="1"/>
  <c r="H243" i="2"/>
  <c r="M113" i="7" s="1"/>
  <c r="M111" i="7" s="1"/>
  <c r="E243" i="2"/>
  <c r="D243" i="2"/>
  <c r="X111" i="7" l="1"/>
  <c r="Y111" i="7" s="1"/>
  <c r="Y113" i="7"/>
  <c r="R14" i="2"/>
  <c r="S21" i="2"/>
  <c r="Q14" i="2"/>
  <c r="W111" i="7"/>
  <c r="T111" i="7"/>
  <c r="Q85" i="2"/>
  <c r="S85" i="2" s="1"/>
  <c r="Q36" i="2"/>
  <c r="S36" i="2" l="1"/>
  <c r="Q22" i="2"/>
  <c r="S22" i="2" s="1"/>
  <c r="T11" i="7" l="1"/>
  <c r="T15" i="7"/>
  <c r="T19" i="7"/>
  <c r="T22" i="7"/>
  <c r="T25" i="7"/>
  <c r="T28" i="7"/>
  <c r="T31" i="7"/>
  <c r="T34" i="7"/>
  <c r="T37" i="7"/>
  <c r="T40" i="7"/>
  <c r="T43" i="7"/>
  <c r="T45" i="7"/>
  <c r="T46" i="7"/>
  <c r="T47" i="7"/>
  <c r="T48" i="7"/>
  <c r="T49" i="7"/>
  <c r="T50" i="7"/>
  <c r="T52" i="7"/>
  <c r="T54" i="7"/>
  <c r="T55" i="7"/>
  <c r="T56" i="7"/>
  <c r="T57" i="7"/>
  <c r="T58" i="7"/>
  <c r="T59" i="7"/>
  <c r="T60" i="7"/>
  <c r="T61" i="7"/>
  <c r="T62" i="7"/>
  <c r="T64" i="7"/>
  <c r="T66" i="7"/>
  <c r="T67" i="7"/>
  <c r="T68" i="7"/>
  <c r="T69" i="7"/>
  <c r="T70" i="7"/>
  <c r="T71" i="7"/>
  <c r="T72" i="7"/>
  <c r="T73" i="7"/>
  <c r="T74" i="7"/>
  <c r="T76" i="7"/>
  <c r="T79" i="7"/>
  <c r="T82" i="7"/>
  <c r="T85" i="7"/>
  <c r="T87" i="7"/>
  <c r="T88" i="7"/>
  <c r="T89" i="7"/>
  <c r="T91" i="7"/>
  <c r="T93" i="7"/>
  <c r="T94" i="7"/>
  <c r="T95" i="7"/>
  <c r="T97" i="7"/>
  <c r="T100" i="7"/>
  <c r="T103" i="7"/>
  <c r="T106" i="7"/>
  <c r="T109" i="7"/>
  <c r="N110" i="7" l="1"/>
  <c r="N108" i="7" s="1"/>
  <c r="P110" i="7"/>
  <c r="P108" i="7" s="1"/>
  <c r="Q110" i="7"/>
  <c r="Q108" i="7" s="1"/>
  <c r="R110" i="7"/>
  <c r="S110" i="7"/>
  <c r="S108" i="7" s="1"/>
  <c r="U110" i="7"/>
  <c r="U108" i="7" s="1"/>
  <c r="V110" i="7"/>
  <c r="V108" i="7" s="1"/>
  <c r="W110" i="7"/>
  <c r="X110" i="7"/>
  <c r="Z110" i="7"/>
  <c r="Z108" i="7" s="1"/>
  <c r="AA110" i="7"/>
  <c r="AA108" i="7" s="1"/>
  <c r="M110" i="7"/>
  <c r="M108" i="7" s="1"/>
  <c r="N107" i="7"/>
  <c r="N105" i="7" s="1"/>
  <c r="P107" i="7"/>
  <c r="P105" i="7" s="1"/>
  <c r="Q107" i="7"/>
  <c r="Q105" i="7" s="1"/>
  <c r="R107" i="7"/>
  <c r="S107" i="7"/>
  <c r="S105" i="7" s="1"/>
  <c r="U107" i="7"/>
  <c r="U105" i="7" s="1"/>
  <c r="V107" i="7"/>
  <c r="V105" i="7" s="1"/>
  <c r="W107" i="7"/>
  <c r="X107" i="7"/>
  <c r="Z107" i="7"/>
  <c r="Z105" i="7" s="1"/>
  <c r="AA107" i="7"/>
  <c r="AA105" i="7" s="1"/>
  <c r="M107" i="7"/>
  <c r="M105" i="7" s="1"/>
  <c r="U104" i="7"/>
  <c r="U102" i="7" s="1"/>
  <c r="S104" i="7"/>
  <c r="S102" i="7" s="1"/>
  <c r="R104" i="7"/>
  <c r="Q104" i="7"/>
  <c r="Q102" i="7" s="1"/>
  <c r="P104" i="7"/>
  <c r="P102" i="7" s="1"/>
  <c r="V104" i="7"/>
  <c r="V102" i="7" s="1"/>
  <c r="W104" i="7"/>
  <c r="X104" i="7"/>
  <c r="Z104" i="7"/>
  <c r="Z102" i="7" s="1"/>
  <c r="AA104" i="7"/>
  <c r="AA102" i="7" s="1"/>
  <c r="N104" i="7"/>
  <c r="N102" i="7" s="1"/>
  <c r="M104" i="7"/>
  <c r="M102" i="7" s="1"/>
  <c r="X102" i="7" l="1"/>
  <c r="Y104" i="7"/>
  <c r="X105" i="7"/>
  <c r="Y105" i="7" s="1"/>
  <c r="Y107" i="7"/>
  <c r="X108" i="7"/>
  <c r="Y110" i="7"/>
  <c r="W102" i="7"/>
  <c r="W105" i="7"/>
  <c r="W108" i="7"/>
  <c r="R108" i="7"/>
  <c r="T108" i="7" s="1"/>
  <c r="T110" i="7"/>
  <c r="R105" i="7"/>
  <c r="T105" i="7" s="1"/>
  <c r="T107" i="7"/>
  <c r="R102" i="7"/>
  <c r="T102" i="7" s="1"/>
  <c r="T104" i="7"/>
  <c r="K24" i="2"/>
  <c r="L24" i="2"/>
  <c r="M24" i="2"/>
  <c r="N24" i="2"/>
  <c r="O24" i="2"/>
  <c r="P24" i="2"/>
  <c r="R24" i="2"/>
  <c r="Q236" i="2"/>
  <c r="J241" i="2"/>
  <c r="G241" i="2"/>
  <c r="G236" i="2" s="1"/>
  <c r="F241" i="2"/>
  <c r="F236" i="2" s="1"/>
  <c r="U236" i="2"/>
  <c r="T236" i="2"/>
  <c r="R236" i="2"/>
  <c r="S236" i="2" s="1"/>
  <c r="P236" i="2"/>
  <c r="N236" i="2"/>
  <c r="M236" i="2"/>
  <c r="L236" i="2"/>
  <c r="K236" i="2"/>
  <c r="I236" i="2"/>
  <c r="H236" i="2"/>
  <c r="E236" i="2"/>
  <c r="D236" i="2"/>
  <c r="Q229" i="2"/>
  <c r="J234" i="2"/>
  <c r="G234" i="2"/>
  <c r="G229" i="2" s="1"/>
  <c r="F234" i="2"/>
  <c r="F229" i="2" s="1"/>
  <c r="U229" i="2"/>
  <c r="T229" i="2"/>
  <c r="R229" i="2"/>
  <c r="S229" i="2" s="1"/>
  <c r="P229" i="2"/>
  <c r="N229" i="2"/>
  <c r="M229" i="2"/>
  <c r="L229" i="2"/>
  <c r="K229" i="2"/>
  <c r="I229" i="2"/>
  <c r="H229" i="2"/>
  <c r="E229" i="2"/>
  <c r="D229" i="2"/>
  <c r="Q222" i="2"/>
  <c r="H222" i="2"/>
  <c r="G227" i="2"/>
  <c r="G222" i="2" s="1"/>
  <c r="F227" i="2"/>
  <c r="F222" i="2" s="1"/>
  <c r="U222" i="2"/>
  <c r="T222" i="2"/>
  <c r="R222" i="2"/>
  <c r="S222" i="2" s="1"/>
  <c r="P222" i="2"/>
  <c r="O222" i="2"/>
  <c r="N222" i="2"/>
  <c r="M222" i="2"/>
  <c r="L222" i="2"/>
  <c r="K222" i="2"/>
  <c r="E222" i="2"/>
  <c r="D222" i="2"/>
  <c r="J229" i="2" l="1"/>
  <c r="O107" i="7"/>
  <c r="O105" i="7" s="1"/>
  <c r="J236" i="2"/>
  <c r="O110" i="7"/>
  <c r="O108" i="7" s="1"/>
  <c r="Y108" i="7"/>
  <c r="Y102" i="7"/>
  <c r="O236" i="2"/>
  <c r="O229" i="2"/>
  <c r="J227" i="2"/>
  <c r="I222" i="2"/>
  <c r="J222" i="2" l="1"/>
  <c r="O104" i="7"/>
  <c r="O102" i="7" s="1"/>
  <c r="AA80" i="7" l="1"/>
  <c r="Z80" i="7"/>
  <c r="AA38" i="7"/>
  <c r="Z38" i="7"/>
  <c r="AA29" i="7"/>
  <c r="Z29" i="7"/>
  <c r="AA26" i="7"/>
  <c r="Z26" i="7"/>
  <c r="AA23" i="7"/>
  <c r="Z23" i="7"/>
  <c r="AA20" i="7"/>
  <c r="Z20" i="7"/>
  <c r="Q220" i="2"/>
  <c r="Q24" i="2" l="1"/>
  <c r="S24" i="2" s="1"/>
  <c r="S220" i="2"/>
  <c r="X101" i="7" l="1"/>
  <c r="Y101" i="7" s="1"/>
  <c r="W101" i="7"/>
  <c r="W99" i="7" s="1"/>
  <c r="X98" i="7"/>
  <c r="Y98" i="7" s="1"/>
  <c r="W98" i="7"/>
  <c r="W96" i="7" s="1"/>
  <c r="X92" i="7"/>
  <c r="W92" i="7"/>
  <c r="X86" i="7"/>
  <c r="W86" i="7"/>
  <c r="X83" i="7"/>
  <c r="W83" i="7"/>
  <c r="X80" i="7"/>
  <c r="W80" i="7"/>
  <c r="X77" i="7"/>
  <c r="W77" i="7"/>
  <c r="X53" i="7"/>
  <c r="Y53" i="7" s="1"/>
  <c r="W53" i="7"/>
  <c r="X41" i="7"/>
  <c r="Y41" i="7" s="1"/>
  <c r="W41" i="7"/>
  <c r="X38" i="7"/>
  <c r="W38" i="7"/>
  <c r="X35" i="7"/>
  <c r="W35" i="7"/>
  <c r="X32" i="7"/>
  <c r="W32" i="7"/>
  <c r="X29" i="7"/>
  <c r="W29" i="7"/>
  <c r="X26" i="7"/>
  <c r="W26" i="7"/>
  <c r="X23" i="7"/>
  <c r="W23" i="7"/>
  <c r="X20" i="7"/>
  <c r="Y20" i="7" s="1"/>
  <c r="W20" i="7"/>
  <c r="V101" i="7"/>
  <c r="V99" i="7" s="1"/>
  <c r="U101" i="7"/>
  <c r="U99" i="7" s="1"/>
  <c r="V98" i="7"/>
  <c r="V96" i="7" s="1"/>
  <c r="U98" i="7"/>
  <c r="U96" i="7" s="1"/>
  <c r="V92" i="7"/>
  <c r="V90" i="7" s="1"/>
  <c r="U92" i="7"/>
  <c r="U90" i="7" s="1"/>
  <c r="V86" i="7"/>
  <c r="V84" i="7" s="1"/>
  <c r="U86" i="7"/>
  <c r="U84" i="7" s="1"/>
  <c r="V83" i="7"/>
  <c r="V81" i="7" s="1"/>
  <c r="U83" i="7"/>
  <c r="U81" i="7" s="1"/>
  <c r="V80" i="7"/>
  <c r="V78" i="7" s="1"/>
  <c r="U80" i="7"/>
  <c r="U78" i="7" s="1"/>
  <c r="V77" i="7"/>
  <c r="V75" i="7" s="1"/>
  <c r="U77" i="7"/>
  <c r="U75" i="7" s="1"/>
  <c r="V53" i="7"/>
  <c r="V51" i="7" s="1"/>
  <c r="U53" i="7"/>
  <c r="U51" i="7" s="1"/>
  <c r="V41" i="7"/>
  <c r="V39" i="7" s="1"/>
  <c r="U41" i="7"/>
  <c r="U39" i="7" s="1"/>
  <c r="V38" i="7"/>
  <c r="V36" i="7" s="1"/>
  <c r="U38" i="7"/>
  <c r="U36" i="7" s="1"/>
  <c r="V35" i="7"/>
  <c r="V33" i="7" s="1"/>
  <c r="U35" i="7"/>
  <c r="U33" i="7" s="1"/>
  <c r="V32" i="7"/>
  <c r="V30" i="7" s="1"/>
  <c r="U32" i="7"/>
  <c r="U30" i="7" s="1"/>
  <c r="V29" i="7"/>
  <c r="V27" i="7" s="1"/>
  <c r="U29" i="7"/>
  <c r="U27" i="7" s="1"/>
  <c r="V26" i="7"/>
  <c r="V24" i="7" s="1"/>
  <c r="U26" i="7"/>
  <c r="U24" i="7" s="1"/>
  <c r="V23" i="7"/>
  <c r="V21" i="7" s="1"/>
  <c r="U23" i="7"/>
  <c r="V20" i="7"/>
  <c r="U20" i="7"/>
  <c r="S101" i="7"/>
  <c r="S99" i="7" s="1"/>
  <c r="R101" i="7"/>
  <c r="S98" i="7"/>
  <c r="S96" i="7" s="1"/>
  <c r="R98" i="7"/>
  <c r="S92" i="7"/>
  <c r="S90" i="7" s="1"/>
  <c r="R92" i="7"/>
  <c r="S86" i="7"/>
  <c r="S84" i="7" s="1"/>
  <c r="R86" i="7"/>
  <c r="S83" i="7"/>
  <c r="S81" i="7" s="1"/>
  <c r="R83" i="7"/>
  <c r="S80" i="7"/>
  <c r="S78" i="7" s="1"/>
  <c r="R80" i="7"/>
  <c r="S77" i="7"/>
  <c r="S75" i="7" s="1"/>
  <c r="R77" i="7"/>
  <c r="S53" i="7"/>
  <c r="S51" i="7" s="1"/>
  <c r="R53" i="7"/>
  <c r="S41" i="7"/>
  <c r="S39" i="7" s="1"/>
  <c r="R41" i="7"/>
  <c r="S38" i="7"/>
  <c r="S36" i="7" s="1"/>
  <c r="R38" i="7"/>
  <c r="S35" i="7"/>
  <c r="S33" i="7" s="1"/>
  <c r="R35" i="7"/>
  <c r="S32" i="7"/>
  <c r="S30" i="7" s="1"/>
  <c r="R32" i="7"/>
  <c r="S29" i="7"/>
  <c r="S27" i="7" s="1"/>
  <c r="R29" i="7"/>
  <c r="S26" i="7"/>
  <c r="S24" i="7" s="1"/>
  <c r="R26" i="7"/>
  <c r="S23" i="7"/>
  <c r="S21" i="7" s="1"/>
  <c r="R23" i="7"/>
  <c r="S20" i="7"/>
  <c r="R20" i="7"/>
  <c r="U21" i="7"/>
  <c r="W51" i="7"/>
  <c r="Q101" i="7"/>
  <c r="Q99" i="7" s="1"/>
  <c r="P101" i="7"/>
  <c r="P99" i="7" s="1"/>
  <c r="Q98" i="7"/>
  <c r="Q96" i="7" s="1"/>
  <c r="P98" i="7"/>
  <c r="P96" i="7" s="1"/>
  <c r="Q92" i="7"/>
  <c r="Q90" i="7" s="1"/>
  <c r="P92" i="7"/>
  <c r="P90" i="7" s="1"/>
  <c r="Q86" i="7"/>
  <c r="Q84" i="7" s="1"/>
  <c r="P86" i="7"/>
  <c r="P84" i="7" s="1"/>
  <c r="Q83" i="7"/>
  <c r="Q81" i="7" s="1"/>
  <c r="P83" i="7"/>
  <c r="P81" i="7" s="1"/>
  <c r="Q80" i="7"/>
  <c r="Q78" i="7" s="1"/>
  <c r="P80" i="7"/>
  <c r="P78" i="7" s="1"/>
  <c r="Q77" i="7"/>
  <c r="Q75" i="7" s="1"/>
  <c r="P77" i="7"/>
  <c r="P75" i="7" s="1"/>
  <c r="Q53" i="7"/>
  <c r="Q51" i="7" s="1"/>
  <c r="P53" i="7"/>
  <c r="P51" i="7" s="1"/>
  <c r="P41" i="7"/>
  <c r="P39" i="7" s="1"/>
  <c r="Q38" i="7"/>
  <c r="Q36" i="7" s="1"/>
  <c r="P38" i="7"/>
  <c r="P36" i="7" s="1"/>
  <c r="Q35" i="7"/>
  <c r="Q33" i="7" s="1"/>
  <c r="P35" i="7"/>
  <c r="P33" i="7" s="1"/>
  <c r="Q32" i="7"/>
  <c r="Q30" i="7" s="1"/>
  <c r="P32" i="7"/>
  <c r="P30" i="7" s="1"/>
  <c r="Q29" i="7"/>
  <c r="P29" i="7"/>
  <c r="P27" i="7" s="1"/>
  <c r="Q26" i="7"/>
  <c r="Q24" i="7" s="1"/>
  <c r="Q23" i="7"/>
  <c r="Q21" i="7" s="1"/>
  <c r="P23" i="7"/>
  <c r="P21" i="7" s="1"/>
  <c r="Q20" i="7"/>
  <c r="P20" i="7"/>
  <c r="K22" i="2"/>
  <c r="L22" i="2"/>
  <c r="M22" i="2"/>
  <c r="N22" i="2"/>
  <c r="O22" i="2"/>
  <c r="P22" i="2"/>
  <c r="Q19" i="2"/>
  <c r="L17" i="2"/>
  <c r="M17" i="2"/>
  <c r="O17" i="2"/>
  <c r="P17" i="2"/>
  <c r="Q17" i="2"/>
  <c r="R17" i="2"/>
  <c r="S17" i="2" s="1"/>
  <c r="K26" i="2"/>
  <c r="L26" i="2"/>
  <c r="M26" i="2"/>
  <c r="N26" i="2"/>
  <c r="O26" i="2"/>
  <c r="P26" i="2"/>
  <c r="Q26" i="2"/>
  <c r="R26" i="2"/>
  <c r="S26" i="2" s="1"/>
  <c r="K33" i="2"/>
  <c r="L33" i="2"/>
  <c r="M33" i="2"/>
  <c r="N33" i="2"/>
  <c r="O33" i="2"/>
  <c r="P33" i="2"/>
  <c r="Q33" i="2"/>
  <c r="R33" i="2"/>
  <c r="S33" i="2" s="1"/>
  <c r="K40" i="2"/>
  <c r="P26" i="7" s="1"/>
  <c r="P24" i="7" s="1"/>
  <c r="L40" i="2"/>
  <c r="M40" i="2"/>
  <c r="N40" i="2"/>
  <c r="O40" i="2"/>
  <c r="P40" i="2"/>
  <c r="Q40" i="2"/>
  <c r="R40" i="2"/>
  <c r="S40" i="2" s="1"/>
  <c r="K47" i="2"/>
  <c r="L47" i="2"/>
  <c r="M47" i="2"/>
  <c r="N47" i="2"/>
  <c r="O47" i="2"/>
  <c r="P47" i="2"/>
  <c r="Q47" i="2"/>
  <c r="R47" i="2"/>
  <c r="S47" i="2" s="1"/>
  <c r="K54" i="2"/>
  <c r="L54" i="2"/>
  <c r="M54" i="2"/>
  <c r="N54" i="2"/>
  <c r="O54" i="2"/>
  <c r="P54" i="2"/>
  <c r="Q54" i="2"/>
  <c r="R54" i="2"/>
  <c r="S54" i="2" s="1"/>
  <c r="K61" i="2"/>
  <c r="L61" i="2"/>
  <c r="M61" i="2"/>
  <c r="N61" i="2"/>
  <c r="O61" i="2"/>
  <c r="P61" i="2"/>
  <c r="Q61" i="2"/>
  <c r="R61" i="2"/>
  <c r="S61" i="2" s="1"/>
  <c r="K68" i="2"/>
  <c r="L68" i="2"/>
  <c r="M68" i="2"/>
  <c r="N68" i="2"/>
  <c r="O68" i="2"/>
  <c r="P68" i="2"/>
  <c r="Q68" i="2"/>
  <c r="R68" i="2"/>
  <c r="S68" i="2" s="1"/>
  <c r="K75" i="2"/>
  <c r="L75" i="2"/>
  <c r="Q41" i="7" s="1"/>
  <c r="Q39" i="7" s="1"/>
  <c r="M75" i="2"/>
  <c r="N75" i="2"/>
  <c r="O75" i="2"/>
  <c r="P75" i="2"/>
  <c r="Q75" i="2"/>
  <c r="R75" i="2"/>
  <c r="S75" i="2" s="1"/>
  <c r="K82" i="2"/>
  <c r="P44" i="7" s="1"/>
  <c r="P17" i="7" s="1"/>
  <c r="L82" i="2"/>
  <c r="Q44" i="7" s="1"/>
  <c r="M82" i="2"/>
  <c r="R44" i="7" s="1"/>
  <c r="N82" i="2"/>
  <c r="S44" i="7" s="1"/>
  <c r="S42" i="7" s="1"/>
  <c r="O82" i="2"/>
  <c r="U44" i="7" s="1"/>
  <c r="P82" i="2"/>
  <c r="V44" i="7" s="1"/>
  <c r="Q82" i="2"/>
  <c r="R82" i="2"/>
  <c r="K89" i="2"/>
  <c r="L89" i="2"/>
  <c r="M89" i="2"/>
  <c r="N89" i="2"/>
  <c r="O89" i="2"/>
  <c r="P89" i="2"/>
  <c r="Q89" i="2"/>
  <c r="R89" i="2"/>
  <c r="S89" i="2" s="1"/>
  <c r="K103" i="2"/>
  <c r="L103" i="2"/>
  <c r="M103" i="2"/>
  <c r="N103" i="2"/>
  <c r="O103" i="2"/>
  <c r="P103" i="2"/>
  <c r="Q103" i="2"/>
  <c r="R103" i="2"/>
  <c r="S103" i="2" s="1"/>
  <c r="K131" i="2"/>
  <c r="P65" i="7" s="1"/>
  <c r="P63" i="7" s="1"/>
  <c r="L131" i="2"/>
  <c r="Q65" i="7" s="1"/>
  <c r="Q63" i="7" s="1"/>
  <c r="M131" i="2"/>
  <c r="R65" i="7" s="1"/>
  <c r="N131" i="2"/>
  <c r="S65" i="7" s="1"/>
  <c r="S63" i="7" s="1"/>
  <c r="O131" i="2"/>
  <c r="U65" i="7" s="1"/>
  <c r="U63" i="7" s="1"/>
  <c r="P131" i="2"/>
  <c r="V65" i="7" s="1"/>
  <c r="V63" i="7" s="1"/>
  <c r="Q131" i="2"/>
  <c r="W65" i="7" s="1"/>
  <c r="R131" i="2"/>
  <c r="S131" i="2" s="1"/>
  <c r="K138" i="2"/>
  <c r="L138" i="2"/>
  <c r="M138" i="2"/>
  <c r="N138" i="2"/>
  <c r="O138" i="2"/>
  <c r="P138" i="2"/>
  <c r="Q138" i="2"/>
  <c r="R138" i="2"/>
  <c r="S138" i="2" s="1"/>
  <c r="K145" i="2"/>
  <c r="L145" i="2"/>
  <c r="M145" i="2"/>
  <c r="N145" i="2"/>
  <c r="O145" i="2"/>
  <c r="P145" i="2"/>
  <c r="Q145" i="2"/>
  <c r="R145" i="2"/>
  <c r="S145" i="2" s="1"/>
  <c r="K152" i="2"/>
  <c r="L152" i="2"/>
  <c r="M152" i="2"/>
  <c r="N152" i="2"/>
  <c r="O152" i="2"/>
  <c r="P152" i="2"/>
  <c r="Q152" i="2"/>
  <c r="R152" i="2"/>
  <c r="S152" i="2" s="1"/>
  <c r="K159" i="2"/>
  <c r="L159" i="2"/>
  <c r="M159" i="2"/>
  <c r="N159" i="2"/>
  <c r="O159" i="2"/>
  <c r="P159" i="2"/>
  <c r="Q159" i="2"/>
  <c r="R159" i="2"/>
  <c r="S159" i="2" s="1"/>
  <c r="K166" i="2"/>
  <c r="L166" i="2"/>
  <c r="M166" i="2"/>
  <c r="N166" i="2"/>
  <c r="O166" i="2"/>
  <c r="P166" i="2"/>
  <c r="Q166" i="2"/>
  <c r="R166" i="2"/>
  <c r="S166" i="2" s="1"/>
  <c r="K173" i="2"/>
  <c r="L173" i="2"/>
  <c r="M173" i="2"/>
  <c r="N173" i="2"/>
  <c r="O173" i="2"/>
  <c r="P173" i="2"/>
  <c r="Q173" i="2"/>
  <c r="R173" i="2"/>
  <c r="S173" i="2" s="1"/>
  <c r="K180" i="2"/>
  <c r="L180" i="2"/>
  <c r="M180" i="2"/>
  <c r="N180" i="2"/>
  <c r="O180" i="2"/>
  <c r="P180" i="2"/>
  <c r="Q180" i="2"/>
  <c r="R180" i="2"/>
  <c r="S180" i="2" s="1"/>
  <c r="K187" i="2"/>
  <c r="L187" i="2"/>
  <c r="M187" i="2"/>
  <c r="N187" i="2"/>
  <c r="O187" i="2"/>
  <c r="P187" i="2"/>
  <c r="Q187" i="2"/>
  <c r="R187" i="2"/>
  <c r="S187" i="2" s="1"/>
  <c r="K194" i="2"/>
  <c r="L194" i="2"/>
  <c r="M194" i="2"/>
  <c r="N194" i="2"/>
  <c r="O194" i="2"/>
  <c r="P194" i="2"/>
  <c r="Q194" i="2"/>
  <c r="R194" i="2"/>
  <c r="S194" i="2" s="1"/>
  <c r="J201" i="2"/>
  <c r="K201" i="2"/>
  <c r="L201" i="2"/>
  <c r="M201" i="2"/>
  <c r="N201" i="2"/>
  <c r="O201" i="2"/>
  <c r="P201" i="2"/>
  <c r="Q201" i="2"/>
  <c r="R201" i="2"/>
  <c r="K208" i="2"/>
  <c r="L208" i="2"/>
  <c r="M208" i="2"/>
  <c r="N208" i="2"/>
  <c r="O208" i="2"/>
  <c r="P208" i="2"/>
  <c r="Q208" i="2"/>
  <c r="R208" i="2"/>
  <c r="K215" i="2"/>
  <c r="L215" i="2"/>
  <c r="M215" i="2"/>
  <c r="N215" i="2"/>
  <c r="O215" i="2"/>
  <c r="P215" i="2"/>
  <c r="Q215" i="2"/>
  <c r="R215" i="2"/>
  <c r="S215" i="2" l="1"/>
  <c r="S208" i="2"/>
  <c r="S201" i="2"/>
  <c r="W16" i="7"/>
  <c r="X44" i="7"/>
  <c r="S82" i="2"/>
  <c r="X21" i="7"/>
  <c r="Y23" i="7"/>
  <c r="X24" i="7"/>
  <c r="Y26" i="7"/>
  <c r="X27" i="7"/>
  <c r="Y27" i="7" s="1"/>
  <c r="Y29" i="7"/>
  <c r="X30" i="7"/>
  <c r="Y30" i="7" s="1"/>
  <c r="Y32" i="7"/>
  <c r="X33" i="7"/>
  <c r="Y33" i="7" s="1"/>
  <c r="Y35" i="7"/>
  <c r="X36" i="7"/>
  <c r="Y38" i="7"/>
  <c r="X75" i="7"/>
  <c r="Y75" i="7" s="1"/>
  <c r="Y77" i="7"/>
  <c r="X78" i="7"/>
  <c r="Y78" i="7" s="1"/>
  <c r="Y80" i="7"/>
  <c r="X81" i="7"/>
  <c r="Y81" i="7" s="1"/>
  <c r="Y83" i="7"/>
  <c r="X84" i="7"/>
  <c r="Y86" i="7"/>
  <c r="X90" i="7"/>
  <c r="Y92" i="7"/>
  <c r="W44" i="7"/>
  <c r="W42" i="7" s="1"/>
  <c r="X65" i="7"/>
  <c r="W24" i="7"/>
  <c r="W30" i="7"/>
  <c r="W36" i="7"/>
  <c r="W78" i="7"/>
  <c r="W84" i="7"/>
  <c r="W63" i="7"/>
  <c r="W21" i="7"/>
  <c r="W33" i="7"/>
  <c r="W39" i="7"/>
  <c r="W81" i="7"/>
  <c r="W90" i="7"/>
  <c r="W75" i="7"/>
  <c r="X51" i="7"/>
  <c r="Y51" i="7" s="1"/>
  <c r="W27" i="7"/>
  <c r="X99" i="7"/>
  <c r="Y99" i="7" s="1"/>
  <c r="X96" i="7"/>
  <c r="Y96" i="7" s="1"/>
  <c r="M15" i="2"/>
  <c r="M12" i="2" s="1"/>
  <c r="M19" i="2"/>
  <c r="Q16" i="7"/>
  <c r="Q12" i="7" s="1"/>
  <c r="R16" i="7"/>
  <c r="P15" i="2"/>
  <c r="P12" i="2" s="1"/>
  <c r="P19" i="2"/>
  <c r="L15" i="2"/>
  <c r="L12" i="2" s="1"/>
  <c r="L19" i="2"/>
  <c r="O15" i="2"/>
  <c r="O12" i="2" s="1"/>
  <c r="O19" i="2"/>
  <c r="K15" i="2"/>
  <c r="K19" i="2"/>
  <c r="R15" i="2"/>
  <c r="R19" i="2"/>
  <c r="S19" i="2" s="1"/>
  <c r="N15" i="2"/>
  <c r="N19" i="2"/>
  <c r="S16" i="7"/>
  <c r="S12" i="7" s="1"/>
  <c r="U16" i="7"/>
  <c r="V16" i="7"/>
  <c r="P16" i="7"/>
  <c r="T44" i="7"/>
  <c r="R51" i="7"/>
  <c r="T51" i="7" s="1"/>
  <c r="T53" i="7"/>
  <c r="R78" i="7"/>
  <c r="T78" i="7" s="1"/>
  <c r="T80" i="7"/>
  <c r="R96" i="7"/>
  <c r="T96" i="7" s="1"/>
  <c r="T98" i="7"/>
  <c r="R63" i="7"/>
  <c r="T63" i="7" s="1"/>
  <c r="T65" i="7"/>
  <c r="R27" i="7"/>
  <c r="T27" i="7" s="1"/>
  <c r="T29" i="7"/>
  <c r="R39" i="7"/>
  <c r="T39" i="7" s="1"/>
  <c r="T41" i="7"/>
  <c r="R75" i="7"/>
  <c r="T75" i="7" s="1"/>
  <c r="T77" i="7"/>
  <c r="R81" i="7"/>
  <c r="T81" i="7" s="1"/>
  <c r="T83" i="7"/>
  <c r="R90" i="7"/>
  <c r="T90" i="7" s="1"/>
  <c r="T92" i="7"/>
  <c r="R99" i="7"/>
  <c r="T99" i="7" s="1"/>
  <c r="T101" i="7"/>
  <c r="R84" i="7"/>
  <c r="T84" i="7" s="1"/>
  <c r="T86" i="7"/>
  <c r="R21" i="7"/>
  <c r="T21" i="7" s="1"/>
  <c r="T23" i="7"/>
  <c r="R33" i="7"/>
  <c r="T33" i="7" s="1"/>
  <c r="T35" i="7"/>
  <c r="T20" i="7"/>
  <c r="R24" i="7"/>
  <c r="T24" i="7" s="1"/>
  <c r="T26" i="7"/>
  <c r="R30" i="7"/>
  <c r="T30" i="7" s="1"/>
  <c r="T32" i="7"/>
  <c r="R36" i="7"/>
  <c r="T36" i="7" s="1"/>
  <c r="T38" i="7"/>
  <c r="U17" i="7"/>
  <c r="U13" i="7" s="1"/>
  <c r="V18" i="7"/>
  <c r="V42" i="7"/>
  <c r="V17" i="7"/>
  <c r="V13" i="7" s="1"/>
  <c r="Q42" i="7"/>
  <c r="Q17" i="7"/>
  <c r="Q13" i="7" s="1"/>
  <c r="P18" i="7"/>
  <c r="W18" i="7"/>
  <c r="X17" i="7"/>
  <c r="S18" i="7"/>
  <c r="U18" i="7"/>
  <c r="R42" i="7"/>
  <c r="T42" i="7" s="1"/>
  <c r="R17" i="7"/>
  <c r="R13" i="7" s="1"/>
  <c r="Q18" i="7"/>
  <c r="R18" i="7"/>
  <c r="S17" i="7"/>
  <c r="S13" i="7" s="1"/>
  <c r="X18" i="7"/>
  <c r="Y18" i="7" s="1"/>
  <c r="X42" i="7"/>
  <c r="Y42" i="7" s="1"/>
  <c r="U42" i="7"/>
  <c r="Q27" i="7"/>
  <c r="P42" i="7"/>
  <c r="P13" i="7"/>
  <c r="X39" i="7"/>
  <c r="Y39" i="7" s="1"/>
  <c r="N17" i="2"/>
  <c r="Q15" i="2"/>
  <c r="Q12" i="2" s="1"/>
  <c r="K17" i="2"/>
  <c r="X13" i="7" l="1"/>
  <c r="X63" i="7"/>
  <c r="Y63" i="7" s="1"/>
  <c r="Y65" i="7"/>
  <c r="S15" i="2"/>
  <c r="Y90" i="7"/>
  <c r="Y84" i="7"/>
  <c r="Y36" i="7"/>
  <c r="Y24" i="7"/>
  <c r="Y21" i="7"/>
  <c r="Y44" i="7"/>
  <c r="X16" i="7"/>
  <c r="Y16" i="7" s="1"/>
  <c r="W17" i="7"/>
  <c r="W13" i="7" s="1"/>
  <c r="X12" i="7"/>
  <c r="R12" i="2"/>
  <c r="S12" i="2" s="1"/>
  <c r="N12" i="2"/>
  <c r="K12" i="2"/>
  <c r="T16" i="7"/>
  <c r="T18" i="7"/>
  <c r="R12" i="7"/>
  <c r="R10" i="7" s="1"/>
  <c r="U14" i="7"/>
  <c r="T13" i="7"/>
  <c r="T17" i="7"/>
  <c r="V14" i="7"/>
  <c r="S10" i="7"/>
  <c r="Q14" i="7"/>
  <c r="P14" i="7"/>
  <c r="P12" i="7"/>
  <c r="P10" i="7" s="1"/>
  <c r="Q10" i="7"/>
  <c r="W12" i="7"/>
  <c r="U12" i="7"/>
  <c r="U10" i="7" s="1"/>
  <c r="V12" i="7"/>
  <c r="V10" i="7" s="1"/>
  <c r="R14" i="7"/>
  <c r="S14" i="7"/>
  <c r="Y13" i="7" l="1"/>
  <c r="W14" i="7"/>
  <c r="X10" i="7"/>
  <c r="Y12" i="7"/>
  <c r="Y17" i="7"/>
  <c r="X14" i="7"/>
  <c r="Y14" i="7" s="1"/>
  <c r="W10" i="7"/>
  <c r="T12" i="7"/>
  <c r="T14" i="7"/>
  <c r="T10" i="7"/>
  <c r="Y10" i="7" l="1"/>
  <c r="O25" i="6" l="1"/>
  <c r="Q25" i="6" s="1"/>
  <c r="O24" i="6"/>
  <c r="Q24" i="6" s="1"/>
  <c r="O20" i="6"/>
  <c r="Q20" i="6" s="1"/>
  <c r="O19" i="6"/>
  <c r="Q19" i="6" s="1"/>
  <c r="O18" i="6"/>
  <c r="Q18" i="6" s="1"/>
  <c r="S25" i="6" l="1"/>
  <c r="R25" i="6"/>
  <c r="S24" i="6"/>
  <c r="R24" i="6"/>
  <c r="S18" i="6"/>
  <c r="R18" i="6"/>
  <c r="S19" i="6"/>
  <c r="R19" i="6"/>
  <c r="S20" i="6"/>
  <c r="R20" i="6"/>
  <c r="S15" i="6"/>
  <c r="R15" i="6"/>
  <c r="S14" i="6"/>
  <c r="R14" i="6"/>
  <c r="I220" i="2" l="1"/>
  <c r="H220" i="2"/>
  <c r="I213" i="2"/>
  <c r="H213" i="2"/>
  <c r="I57" i="2"/>
  <c r="H57" i="2"/>
  <c r="I66" i="2"/>
  <c r="H66" i="2"/>
  <c r="U194" i="2"/>
  <c r="T194" i="2"/>
  <c r="I199" i="2"/>
  <c r="H199" i="2"/>
  <c r="H194" i="2" s="1"/>
  <c r="I185" i="2"/>
  <c r="H185" i="2"/>
  <c r="I178" i="2"/>
  <c r="H178" i="2"/>
  <c r="I171" i="2"/>
  <c r="H171" i="2"/>
  <c r="I164" i="2"/>
  <c r="H164" i="2"/>
  <c r="T131" i="2"/>
  <c r="Z65" i="7" s="1"/>
  <c r="U131" i="2"/>
  <c r="AA65" i="7" s="1"/>
  <c r="I136" i="2"/>
  <c r="H136" i="2"/>
  <c r="I134" i="2"/>
  <c r="H134" i="2"/>
  <c r="I31" i="2"/>
  <c r="H31" i="2"/>
  <c r="I108" i="2"/>
  <c r="H108" i="2"/>
  <c r="T82" i="2"/>
  <c r="U82" i="2"/>
  <c r="H87" i="2"/>
  <c r="H85" i="2"/>
  <c r="I85" i="2" s="1"/>
  <c r="I194" i="2" l="1"/>
  <c r="J199" i="2"/>
  <c r="J194" i="2" s="1"/>
  <c r="J136" i="2"/>
  <c r="I131" i="2"/>
  <c r="H131" i="2"/>
  <c r="H82" i="2"/>
  <c r="I87" i="2"/>
  <c r="J87" i="2" s="1"/>
  <c r="I80" i="2"/>
  <c r="H80" i="2"/>
  <c r="I71" i="2"/>
  <c r="H71" i="2"/>
  <c r="I52" i="2"/>
  <c r="H52" i="2"/>
  <c r="I45" i="2"/>
  <c r="H45" i="2"/>
  <c r="I36" i="2"/>
  <c r="H36" i="2"/>
  <c r="H22" i="2" s="1"/>
  <c r="H24" i="2" l="1"/>
  <c r="H19" i="2" s="1"/>
  <c r="J80" i="2"/>
  <c r="J75" i="2" s="1"/>
  <c r="J71" i="2"/>
  <c r="J68" i="2" s="1"/>
  <c r="I82" i="2"/>
  <c r="N93" i="7" l="1"/>
  <c r="O93" i="7"/>
  <c r="Z93" i="7"/>
  <c r="AA93" i="7"/>
  <c r="D41" i="6" l="1"/>
  <c r="J95" i="7" l="1"/>
  <c r="J93" i="7" s="1"/>
  <c r="K95" i="7"/>
  <c r="K93" i="7" s="1"/>
  <c r="L95" i="7"/>
  <c r="L93" i="7" s="1"/>
  <c r="I95" i="7"/>
  <c r="I93" i="7" s="1"/>
  <c r="J92" i="7"/>
  <c r="J90" i="7" s="1"/>
  <c r="O92" i="7"/>
  <c r="O90" i="7" s="1"/>
  <c r="Z92" i="7"/>
  <c r="Z90" i="7" s="1"/>
  <c r="AA92" i="7"/>
  <c r="AA90" i="7" s="1"/>
  <c r="I92" i="7"/>
  <c r="I90" i="7" s="1"/>
  <c r="J41" i="7"/>
  <c r="O41" i="7"/>
  <c r="O39" i="7" s="1"/>
  <c r="I41" i="7"/>
  <c r="J38" i="7"/>
  <c r="J36" i="7" s="1"/>
  <c r="O38" i="7"/>
  <c r="O36" i="7" s="1"/>
  <c r="Z36" i="7"/>
  <c r="AA36" i="7"/>
  <c r="I38" i="7"/>
  <c r="I36" i="7" s="1"/>
  <c r="E201" i="2"/>
  <c r="F201" i="2"/>
  <c r="G201" i="2"/>
  <c r="T201" i="2"/>
  <c r="U201" i="2"/>
  <c r="D201" i="2"/>
  <c r="J192" i="2"/>
  <c r="J187" i="2" s="1"/>
  <c r="T75" i="2"/>
  <c r="Z41" i="7" s="1"/>
  <c r="Z39" i="7" s="1"/>
  <c r="U75" i="2"/>
  <c r="AA41" i="7" s="1"/>
  <c r="AA39" i="7" s="1"/>
  <c r="T68" i="2"/>
  <c r="U68" i="2"/>
  <c r="U192" i="2" l="1"/>
  <c r="U24" i="2" s="1"/>
  <c r="U19" i="2" s="1"/>
  <c r="E24" i="2"/>
  <c r="D24" i="2"/>
  <c r="E22" i="2"/>
  <c r="D22" i="2"/>
  <c r="D15" i="2" l="1"/>
  <c r="I204" i="2"/>
  <c r="I22" i="2" s="1"/>
  <c r="I201" i="2" l="1"/>
  <c r="M93" i="7"/>
  <c r="H201" i="2"/>
  <c r="M38" i="7"/>
  <c r="M36" i="7" s="1"/>
  <c r="G220" i="2"/>
  <c r="F220" i="2"/>
  <c r="G213" i="2"/>
  <c r="F213" i="2"/>
  <c r="M92" i="7"/>
  <c r="M90" i="7" s="1"/>
  <c r="G199" i="2"/>
  <c r="F199" i="2"/>
  <c r="K92" i="7" s="1"/>
  <c r="K90" i="7" s="1"/>
  <c r="G164" i="2"/>
  <c r="F164" i="2"/>
  <c r="G185" i="2"/>
  <c r="F185" i="2"/>
  <c r="G178" i="2"/>
  <c r="F178" i="2"/>
  <c r="G171" i="2"/>
  <c r="F171" i="2"/>
  <c r="G143" i="2"/>
  <c r="I143" i="2" s="1"/>
  <c r="F143" i="2"/>
  <c r="G134" i="2"/>
  <c r="F134" i="2"/>
  <c r="G108" i="2"/>
  <c r="F108" i="2"/>
  <c r="E75" i="2"/>
  <c r="D75" i="2"/>
  <c r="M41" i="7"/>
  <c r="M39" i="7" s="1"/>
  <c r="G80" i="2"/>
  <c r="F80" i="2"/>
  <c r="E68" i="2"/>
  <c r="D68" i="2"/>
  <c r="G71" i="2"/>
  <c r="F71" i="2"/>
  <c r="G52" i="2"/>
  <c r="F52" i="2"/>
  <c r="G45" i="2"/>
  <c r="F45" i="2"/>
  <c r="G36" i="2"/>
  <c r="F36" i="2"/>
  <c r="G31" i="2"/>
  <c r="F31" i="2"/>
  <c r="G22" i="2" l="1"/>
  <c r="G15" i="2" s="1"/>
  <c r="F24" i="2"/>
  <c r="G68" i="2"/>
  <c r="L38" i="7"/>
  <c r="L36" i="7" s="1"/>
  <c r="F75" i="2"/>
  <c r="K41" i="7"/>
  <c r="G24" i="2"/>
  <c r="F22" i="2"/>
  <c r="F68" i="2"/>
  <c r="K38" i="7"/>
  <c r="K36" i="7" s="1"/>
  <c r="H68" i="2"/>
  <c r="G75" i="2"/>
  <c r="L41" i="7"/>
  <c r="N92" i="7"/>
  <c r="N90" i="7" s="1"/>
  <c r="L92" i="7"/>
  <c r="L90" i="7" s="1"/>
  <c r="H15" i="2"/>
  <c r="N41" i="7"/>
  <c r="N39" i="7" s="1"/>
  <c r="H75" i="2"/>
  <c r="I15" i="2" l="1"/>
  <c r="I68" i="2"/>
  <c r="N38" i="7"/>
  <c r="N36" i="7" s="1"/>
  <c r="I75" i="2"/>
  <c r="E15" i="2"/>
  <c r="D19" i="2" l="1"/>
  <c r="D17" i="2"/>
  <c r="D12" i="2" s="1"/>
  <c r="E19" i="2"/>
  <c r="E17" i="2"/>
  <c r="E12" i="2" s="1"/>
  <c r="J45" i="2" l="1"/>
  <c r="J40" i="2" s="1"/>
  <c r="J129" i="2" l="1"/>
  <c r="J122" i="2"/>
  <c r="J115" i="2"/>
  <c r="J101" i="2"/>
  <c r="J52" i="2"/>
  <c r="J47" i="2" s="1"/>
  <c r="J36" i="2"/>
  <c r="J31" i="2"/>
  <c r="J26" i="2" l="1"/>
  <c r="J33" i="2"/>
  <c r="J57" i="2"/>
  <c r="J54" i="2" s="1"/>
  <c r="J66" i="2"/>
  <c r="J61" i="2" s="1"/>
  <c r="J85" i="2"/>
  <c r="J82" i="2" s="1"/>
  <c r="J94" i="2"/>
  <c r="J89" i="2" s="1"/>
  <c r="J108" i="2"/>
  <c r="J103" i="2" s="1"/>
  <c r="J134" i="2"/>
  <c r="J131" i="2" s="1"/>
  <c r="J143" i="2"/>
  <c r="J138" i="2" s="1"/>
  <c r="J150" i="2"/>
  <c r="J164" i="2"/>
  <c r="J159" i="2" s="1"/>
  <c r="J171" i="2"/>
  <c r="J166" i="2" s="1"/>
  <c r="J178" i="2"/>
  <c r="J173" i="2" s="1"/>
  <c r="J185" i="2"/>
  <c r="J180" i="2" s="1"/>
  <c r="J220" i="2"/>
  <c r="J215" i="2" s="1"/>
  <c r="J157" i="2"/>
  <c r="J152" i="2" s="1"/>
  <c r="J213" i="2"/>
  <c r="J208" i="2" s="1"/>
  <c r="B121" i="7"/>
  <c r="J24" i="2" l="1"/>
  <c r="J22" i="2"/>
  <c r="J145" i="2"/>
  <c r="J15" i="2" l="1"/>
  <c r="J19" i="2"/>
  <c r="J17" i="2"/>
  <c r="J12" i="2" l="1"/>
  <c r="J89" i="7" l="1"/>
  <c r="J87" i="7" s="1"/>
  <c r="K89" i="7"/>
  <c r="K87" i="7" s="1"/>
  <c r="L89" i="7"/>
  <c r="L87" i="7" s="1"/>
  <c r="M89" i="7"/>
  <c r="M87" i="7" s="1"/>
  <c r="AA89" i="7"/>
  <c r="AA87" i="7" s="1"/>
  <c r="I89" i="7"/>
  <c r="I87" i="7" s="1"/>
  <c r="I192" i="2"/>
  <c r="I24" i="2" s="1"/>
  <c r="I19" i="2" s="1"/>
  <c r="U187" i="2"/>
  <c r="H187" i="2"/>
  <c r="G187" i="2"/>
  <c r="F187" i="2"/>
  <c r="E187" i="2"/>
  <c r="D187" i="2"/>
  <c r="T192" i="2" l="1"/>
  <c r="T24" i="2" s="1"/>
  <c r="T19" i="2" s="1"/>
  <c r="I187" i="2"/>
  <c r="N89" i="7"/>
  <c r="N87" i="7" s="1"/>
  <c r="O87" i="7" s="1"/>
  <c r="F19" i="2"/>
  <c r="G19" i="2"/>
  <c r="Z89" i="7" l="1"/>
  <c r="Z87" i="7" s="1"/>
  <c r="T268" i="2"/>
  <c r="T187" i="2"/>
  <c r="O89" i="7"/>
  <c r="H61" i="2"/>
  <c r="E215" i="2" l="1"/>
  <c r="D215" i="2"/>
  <c r="E208" i="2"/>
  <c r="D208" i="2"/>
  <c r="E180" i="2"/>
  <c r="D180" i="2"/>
  <c r="E173" i="2"/>
  <c r="D173" i="2"/>
  <c r="E166" i="2"/>
  <c r="D166" i="2"/>
  <c r="E159" i="2"/>
  <c r="D159" i="2"/>
  <c r="E152" i="2"/>
  <c r="D152" i="2"/>
  <c r="E145" i="2"/>
  <c r="D145" i="2"/>
  <c r="E138" i="2"/>
  <c r="D138" i="2"/>
  <c r="E131" i="2"/>
  <c r="D131" i="2"/>
  <c r="E124" i="2"/>
  <c r="D124" i="2"/>
  <c r="E117" i="2"/>
  <c r="D117" i="2"/>
  <c r="E110" i="2"/>
  <c r="D110" i="2"/>
  <c r="E103" i="2"/>
  <c r="D103" i="2"/>
  <c r="E96" i="2"/>
  <c r="D96" i="2"/>
  <c r="E89" i="2"/>
  <c r="D89" i="2"/>
  <c r="E82" i="2"/>
  <c r="D82" i="2"/>
  <c r="E61" i="2"/>
  <c r="D61" i="2"/>
  <c r="E54" i="2"/>
  <c r="D54" i="2"/>
  <c r="E47" i="2"/>
  <c r="D47" i="2"/>
  <c r="E40" i="2"/>
  <c r="D40" i="2"/>
  <c r="E33" i="2"/>
  <c r="D33" i="2"/>
  <c r="E26" i="2"/>
  <c r="D26" i="2"/>
  <c r="I71" i="7" l="1"/>
  <c r="I69" i="7" s="1"/>
  <c r="D17" i="7"/>
  <c r="J101" i="7"/>
  <c r="J99" i="7" s="1"/>
  <c r="K101" i="7"/>
  <c r="K99" i="7" s="1"/>
  <c r="L101" i="7"/>
  <c r="L99" i="7" s="1"/>
  <c r="M101" i="7"/>
  <c r="N101" i="7"/>
  <c r="Z101" i="7"/>
  <c r="Z99" i="7" s="1"/>
  <c r="AA101" i="7"/>
  <c r="AA99" i="7" s="1"/>
  <c r="I101" i="7"/>
  <c r="I99" i="7" s="1"/>
  <c r="J98" i="7"/>
  <c r="J96" i="7" s="1"/>
  <c r="K98" i="7"/>
  <c r="L98" i="7"/>
  <c r="L96" i="7" s="1"/>
  <c r="M98" i="7"/>
  <c r="M96" i="7" s="1"/>
  <c r="V24" i="6" s="1"/>
  <c r="N98" i="7"/>
  <c r="N96" i="7" s="1"/>
  <c r="Z98" i="7"/>
  <c r="Z96" i="7" s="1"/>
  <c r="AA98" i="7"/>
  <c r="AA96" i="7" s="1"/>
  <c r="I98" i="7"/>
  <c r="I96" i="7" s="1"/>
  <c r="J86" i="7"/>
  <c r="J84" i="7" s="1"/>
  <c r="K86" i="7"/>
  <c r="K84" i="7" s="1"/>
  <c r="L86" i="7"/>
  <c r="L84" i="7" s="1"/>
  <c r="M86" i="7"/>
  <c r="M84" i="7" s="1"/>
  <c r="N86" i="7"/>
  <c r="N84" i="7" s="1"/>
  <c r="Z86" i="7"/>
  <c r="Z84" i="7" s="1"/>
  <c r="AA86" i="7"/>
  <c r="AA84" i="7" s="1"/>
  <c r="I86" i="7"/>
  <c r="I84" i="7" s="1"/>
  <c r="J83" i="7"/>
  <c r="J81" i="7" s="1"/>
  <c r="K83" i="7"/>
  <c r="K81" i="7" s="1"/>
  <c r="L83" i="7"/>
  <c r="L81" i="7" s="1"/>
  <c r="M83" i="7"/>
  <c r="M81" i="7" s="1"/>
  <c r="N83" i="7"/>
  <c r="N81" i="7" s="1"/>
  <c r="Z83" i="7"/>
  <c r="Z81" i="7" s="1"/>
  <c r="AA83" i="7"/>
  <c r="AA81" i="7" s="1"/>
  <c r="I83" i="7"/>
  <c r="I81" i="7" s="1"/>
  <c r="J80" i="7"/>
  <c r="J78" i="7" s="1"/>
  <c r="K80" i="7"/>
  <c r="K78" i="7" s="1"/>
  <c r="L80" i="7"/>
  <c r="L78" i="7" s="1"/>
  <c r="M80" i="7"/>
  <c r="M78" i="7" s="1"/>
  <c r="N80" i="7"/>
  <c r="N78" i="7" s="1"/>
  <c r="Z78" i="7"/>
  <c r="AA78" i="7"/>
  <c r="I80" i="7"/>
  <c r="I78" i="7" s="1"/>
  <c r="J77" i="7"/>
  <c r="J75" i="7" s="1"/>
  <c r="K77" i="7"/>
  <c r="K75" i="7" s="1"/>
  <c r="L77" i="7"/>
  <c r="L75" i="7" s="1"/>
  <c r="M77" i="7"/>
  <c r="M75" i="7" s="1"/>
  <c r="N77" i="7"/>
  <c r="N75" i="7" s="1"/>
  <c r="Z77" i="7"/>
  <c r="Z75" i="7" s="1"/>
  <c r="AA77" i="7"/>
  <c r="AA75" i="7" s="1"/>
  <c r="I77" i="7"/>
  <c r="I75" i="7" s="1"/>
  <c r="J74" i="7"/>
  <c r="J72" i="7" s="1"/>
  <c r="K74" i="7"/>
  <c r="K72" i="7" s="1"/>
  <c r="L74" i="7"/>
  <c r="L72" i="7" s="1"/>
  <c r="M74" i="7"/>
  <c r="M72" i="7" s="1"/>
  <c r="N74" i="7"/>
  <c r="N72" i="7" s="1"/>
  <c r="Z74" i="7"/>
  <c r="AA74" i="7"/>
  <c r="I74" i="7"/>
  <c r="I72" i="7" s="1"/>
  <c r="J71" i="7"/>
  <c r="J69" i="7" s="1"/>
  <c r="K71" i="7"/>
  <c r="K69" i="7" s="1"/>
  <c r="L71" i="7"/>
  <c r="L69" i="7" s="1"/>
  <c r="M71" i="7"/>
  <c r="M69" i="7" s="1"/>
  <c r="N71" i="7"/>
  <c r="N69" i="7" s="1"/>
  <c r="Z71" i="7"/>
  <c r="Z69" i="7" s="1"/>
  <c r="AA71" i="7"/>
  <c r="AA69" i="7" s="1"/>
  <c r="J68" i="7"/>
  <c r="J66" i="7" s="1"/>
  <c r="K68" i="7"/>
  <c r="K66" i="7" s="1"/>
  <c r="L68" i="7"/>
  <c r="L66" i="7" s="1"/>
  <c r="M68" i="7"/>
  <c r="M66" i="7" s="1"/>
  <c r="N68" i="7"/>
  <c r="N66" i="7" s="1"/>
  <c r="Z68" i="7"/>
  <c r="Z66" i="7" s="1"/>
  <c r="AA68" i="7"/>
  <c r="AA66" i="7" s="1"/>
  <c r="I68" i="7"/>
  <c r="I66" i="7" s="1"/>
  <c r="J65" i="7"/>
  <c r="J63" i="7" s="1"/>
  <c r="K65" i="7"/>
  <c r="K63" i="7" s="1"/>
  <c r="L65" i="7"/>
  <c r="L63" i="7" s="1"/>
  <c r="M63" i="7"/>
  <c r="Z63" i="7"/>
  <c r="AA63" i="7"/>
  <c r="I65" i="7"/>
  <c r="I63" i="7" s="1"/>
  <c r="J62" i="7"/>
  <c r="J60" i="7" s="1"/>
  <c r="K62" i="7"/>
  <c r="K60" i="7" s="1"/>
  <c r="L62" i="7"/>
  <c r="L60" i="7" s="1"/>
  <c r="M62" i="7"/>
  <c r="M60" i="7" s="1"/>
  <c r="N62" i="7"/>
  <c r="N60" i="7" s="1"/>
  <c r="Z62" i="7"/>
  <c r="Z60" i="7" s="1"/>
  <c r="AA62" i="7"/>
  <c r="AA60" i="7" s="1"/>
  <c r="I62" i="7"/>
  <c r="I60" i="7" s="1"/>
  <c r="J59" i="7"/>
  <c r="J57" i="7" s="1"/>
  <c r="K59" i="7"/>
  <c r="K57" i="7" s="1"/>
  <c r="L59" i="7"/>
  <c r="L57" i="7" s="1"/>
  <c r="M59" i="7"/>
  <c r="M57" i="7" s="1"/>
  <c r="N59" i="7"/>
  <c r="Z59" i="7"/>
  <c r="Z57" i="7" s="1"/>
  <c r="AA59" i="7"/>
  <c r="AA57" i="7" s="1"/>
  <c r="I59" i="7"/>
  <c r="I57" i="7" s="1"/>
  <c r="J56" i="7"/>
  <c r="J54" i="7" s="1"/>
  <c r="K56" i="7"/>
  <c r="K54" i="7" s="1"/>
  <c r="L56" i="7"/>
  <c r="L54" i="7" s="1"/>
  <c r="M56" i="7"/>
  <c r="M54" i="7" s="1"/>
  <c r="N56" i="7"/>
  <c r="Z56" i="7"/>
  <c r="Z54" i="7" s="1"/>
  <c r="AA56" i="7"/>
  <c r="AA54" i="7" s="1"/>
  <c r="I56" i="7"/>
  <c r="I54" i="7" s="1"/>
  <c r="J53" i="7"/>
  <c r="J51" i="7" s="1"/>
  <c r="K53" i="7"/>
  <c r="K51" i="7" s="1"/>
  <c r="L53" i="7"/>
  <c r="L51" i="7" s="1"/>
  <c r="M53" i="7"/>
  <c r="M51" i="7" s="1"/>
  <c r="N53" i="7"/>
  <c r="N51" i="7" s="1"/>
  <c r="Z53" i="7"/>
  <c r="Z51" i="7" s="1"/>
  <c r="AA53" i="7"/>
  <c r="AA51" i="7" s="1"/>
  <c r="I53" i="7"/>
  <c r="I51" i="7" s="1"/>
  <c r="J50" i="7"/>
  <c r="J48" i="7" s="1"/>
  <c r="K50" i="7"/>
  <c r="K48" i="7" s="1"/>
  <c r="L50" i="7"/>
  <c r="L48" i="7" s="1"/>
  <c r="M50" i="7"/>
  <c r="M48" i="7" s="1"/>
  <c r="N50" i="7"/>
  <c r="N48" i="7" s="1"/>
  <c r="Z50" i="7"/>
  <c r="Z48" i="7" s="1"/>
  <c r="AA50" i="7"/>
  <c r="AA48" i="7" s="1"/>
  <c r="I50" i="7"/>
  <c r="I48" i="7" s="1"/>
  <c r="J47" i="7"/>
  <c r="J45" i="7" s="1"/>
  <c r="K47" i="7"/>
  <c r="K45" i="7" s="1"/>
  <c r="L47" i="7"/>
  <c r="L45" i="7" s="1"/>
  <c r="M47" i="7"/>
  <c r="M17" i="7" s="1"/>
  <c r="N47" i="7"/>
  <c r="N17" i="7" s="1"/>
  <c r="Z47" i="7"/>
  <c r="Z45" i="7" s="1"/>
  <c r="AA47" i="7"/>
  <c r="AA45" i="7" s="1"/>
  <c r="I47" i="7"/>
  <c r="I45" i="7" s="1"/>
  <c r="J44" i="7"/>
  <c r="J42" i="7" s="1"/>
  <c r="K44" i="7"/>
  <c r="L44" i="7"/>
  <c r="L42" i="7" s="1"/>
  <c r="Z44" i="7"/>
  <c r="AA44" i="7"/>
  <c r="I44" i="7"/>
  <c r="D44" i="7"/>
  <c r="D95" i="7" s="1"/>
  <c r="J35" i="7"/>
  <c r="J33" i="7" s="1"/>
  <c r="K35" i="7"/>
  <c r="K33" i="7" s="1"/>
  <c r="L35" i="7"/>
  <c r="L33" i="7" s="1"/>
  <c r="M35" i="7"/>
  <c r="M33" i="7" s="1"/>
  <c r="N35" i="7"/>
  <c r="Z35" i="7"/>
  <c r="Z33" i="7" s="1"/>
  <c r="AA35" i="7"/>
  <c r="AA33" i="7" s="1"/>
  <c r="I35" i="7"/>
  <c r="I33" i="7" s="1"/>
  <c r="J32" i="7"/>
  <c r="J30" i="7" s="1"/>
  <c r="K32" i="7"/>
  <c r="K30" i="7" s="1"/>
  <c r="L32" i="7"/>
  <c r="L30" i="7" s="1"/>
  <c r="M32" i="7"/>
  <c r="M30" i="7" s="1"/>
  <c r="N32" i="7"/>
  <c r="Z32" i="7"/>
  <c r="Z16" i="7" s="1"/>
  <c r="AA32" i="7"/>
  <c r="I32" i="7"/>
  <c r="I30" i="7" s="1"/>
  <c r="J29" i="7"/>
  <c r="J27" i="7" s="1"/>
  <c r="K29" i="7"/>
  <c r="K27" i="7" s="1"/>
  <c r="L29" i="7"/>
  <c r="L27" i="7" s="1"/>
  <c r="M29" i="7"/>
  <c r="M27" i="7" s="1"/>
  <c r="N29" i="7"/>
  <c r="Z27" i="7"/>
  <c r="AA27" i="7"/>
  <c r="I29" i="7"/>
  <c r="I27" i="7" s="1"/>
  <c r="J26" i="7"/>
  <c r="J24" i="7" s="1"/>
  <c r="K26" i="7"/>
  <c r="K24" i="7" s="1"/>
  <c r="L26" i="7"/>
  <c r="L24" i="7" s="1"/>
  <c r="M26" i="7"/>
  <c r="M24" i="7" s="1"/>
  <c r="N26" i="7"/>
  <c r="N24" i="7" s="1"/>
  <c r="Z24" i="7"/>
  <c r="AA24" i="7"/>
  <c r="I26" i="7"/>
  <c r="I24" i="7" s="1"/>
  <c r="J23" i="7"/>
  <c r="J21" i="7" s="1"/>
  <c r="K23" i="7"/>
  <c r="K21" i="7" s="1"/>
  <c r="L23" i="7"/>
  <c r="L21" i="7" s="1"/>
  <c r="M23" i="7"/>
  <c r="M21" i="7" s="1"/>
  <c r="N23" i="7"/>
  <c r="N21" i="7" s="1"/>
  <c r="Z21" i="7"/>
  <c r="AA21" i="7"/>
  <c r="I23" i="7"/>
  <c r="I21" i="7" s="1"/>
  <c r="J20" i="7"/>
  <c r="K20" i="7"/>
  <c r="L20" i="7"/>
  <c r="M20" i="7"/>
  <c r="N20" i="7"/>
  <c r="Z18" i="7"/>
  <c r="AA18" i="7"/>
  <c r="I20" i="7"/>
  <c r="K96" i="7"/>
  <c r="N63" i="7"/>
  <c r="N42" i="7"/>
  <c r="D16" i="7"/>
  <c r="D20" i="7" s="1"/>
  <c r="D23" i="7" s="1"/>
  <c r="D26" i="7" s="1"/>
  <c r="AA16" i="7" l="1"/>
  <c r="AA12" i="7" s="1"/>
  <c r="Z17" i="7"/>
  <c r="Z13" i="7" s="1"/>
  <c r="M16" i="7"/>
  <c r="M14" i="7" s="1"/>
  <c r="N16" i="7"/>
  <c r="N14" i="7" s="1"/>
  <c r="AA42" i="7"/>
  <c r="AA17" i="7"/>
  <c r="AA13" i="7" s="1"/>
  <c r="Z30" i="7"/>
  <c r="AA30" i="7"/>
  <c r="O48" i="7"/>
  <c r="O72" i="7"/>
  <c r="I16" i="7"/>
  <c r="M45" i="7"/>
  <c r="O66" i="7"/>
  <c r="M99" i="7"/>
  <c r="V25" i="6"/>
  <c r="J16" i="7"/>
  <c r="K16" i="7"/>
  <c r="K12" i="7" s="1"/>
  <c r="L17" i="7"/>
  <c r="L13" i="7" s="1"/>
  <c r="J17" i="7"/>
  <c r="J13" i="7" s="1"/>
  <c r="L18" i="7"/>
  <c r="L16" i="7"/>
  <c r="I17" i="7"/>
  <c r="Z42" i="7"/>
  <c r="M42" i="7"/>
  <c r="K42" i="7"/>
  <c r="K17" i="7"/>
  <c r="K13" i="7" s="1"/>
  <c r="O60" i="7"/>
  <c r="K18" i="7"/>
  <c r="O35" i="7"/>
  <c r="O33" i="7" s="1"/>
  <c r="N33" i="7"/>
  <c r="O50" i="7"/>
  <c r="O53" i="7"/>
  <c r="O51" i="7" s="1"/>
  <c r="O56" i="7"/>
  <c r="O59" i="7"/>
  <c r="O62" i="7"/>
  <c r="O65" i="7"/>
  <c r="O63" i="7" s="1"/>
  <c r="O68" i="7"/>
  <c r="O71" i="7"/>
  <c r="O74" i="7"/>
  <c r="O77" i="7"/>
  <c r="O75" i="7" s="1"/>
  <c r="O80" i="7"/>
  <c r="O78" i="7" s="1"/>
  <c r="O83" i="7"/>
  <c r="O81" i="7" s="1"/>
  <c r="O86" i="7"/>
  <c r="O84" i="7" s="1"/>
  <c r="O98" i="7"/>
  <c r="O96" i="7" s="1"/>
  <c r="O23" i="7"/>
  <c r="O21" i="7" s="1"/>
  <c r="N54" i="7"/>
  <c r="O54" i="7" s="1"/>
  <c r="N57" i="7"/>
  <c r="O57" i="7" s="1"/>
  <c r="O69" i="7"/>
  <c r="O44" i="7"/>
  <c r="N45" i="7"/>
  <c r="O47" i="7"/>
  <c r="N99" i="7"/>
  <c r="O101" i="7"/>
  <c r="O99" i="7" s="1"/>
  <c r="O20" i="7"/>
  <c r="O26" i="7"/>
  <c r="O24" i="7" s="1"/>
  <c r="N27" i="7"/>
  <c r="O29" i="7"/>
  <c r="O27" i="7" s="1"/>
  <c r="N30" i="7"/>
  <c r="O32" i="7"/>
  <c r="O30" i="7" s="1"/>
  <c r="I18" i="7"/>
  <c r="AA72" i="7"/>
  <c r="Z72" i="7"/>
  <c r="N18" i="7"/>
  <c r="M18" i="7"/>
  <c r="V19" i="6" s="1"/>
  <c r="I42" i="7"/>
  <c r="J18" i="7"/>
  <c r="D29" i="7"/>
  <c r="D35" i="7" s="1"/>
  <c r="D32" i="7"/>
  <c r="O16" i="7" l="1"/>
  <c r="O12" i="7" s="1"/>
  <c r="O17" i="7"/>
  <c r="O13" i="7" s="1"/>
  <c r="O18" i="7"/>
  <c r="D50" i="7"/>
  <c r="D53" i="7" s="1"/>
  <c r="D56" i="7" s="1"/>
  <c r="D59" i="7" s="1"/>
  <c r="D62" i="7" s="1"/>
  <c r="D41" i="7"/>
  <c r="D47" i="7"/>
  <c r="D38" i="7"/>
  <c r="O42" i="7"/>
  <c r="J14" i="7"/>
  <c r="I14" i="7"/>
  <c r="L14" i="7"/>
  <c r="O45" i="7"/>
  <c r="I13" i="7"/>
  <c r="Z14" i="7"/>
  <c r="M13" i="7"/>
  <c r="Z12" i="7"/>
  <c r="AA14" i="7"/>
  <c r="V27" i="6"/>
  <c r="W19" i="6" s="1"/>
  <c r="K14" i="7"/>
  <c r="N13" i="7"/>
  <c r="L12" i="7"/>
  <c r="L10" i="7" s="1"/>
  <c r="N12" i="7"/>
  <c r="M12" i="7"/>
  <c r="J12" i="7"/>
  <c r="J10" i="7" s="1"/>
  <c r="I12" i="7"/>
  <c r="K10" i="7"/>
  <c r="AA10" i="7"/>
  <c r="O10" i="7" l="1"/>
  <c r="Z10" i="7"/>
  <c r="O14" i="7"/>
  <c r="I10" i="7"/>
  <c r="M10" i="7"/>
  <c r="W24" i="6"/>
  <c r="W25" i="6"/>
  <c r="N10" i="7"/>
  <c r="D65" i="7"/>
  <c r="D68" i="7" s="1"/>
  <c r="D71" i="7"/>
  <c r="D74" i="7" s="1"/>
  <c r="D83" i="7" s="1"/>
  <c r="D86" i="7" s="1"/>
  <c r="D89" i="7" s="1"/>
  <c r="D92" i="7" l="1"/>
  <c r="D107" i="7" s="1"/>
  <c r="D110" i="7" s="1"/>
  <c r="D113" i="7" s="1"/>
  <c r="D116" i="7" s="1"/>
  <c r="D104" i="7"/>
  <c r="D77" i="7"/>
  <c r="D80" i="7" s="1"/>
  <c r="D101" i="7"/>
  <c r="D98" i="7"/>
  <c r="K121" i="7" l="1"/>
  <c r="G31" i="6" l="1"/>
  <c r="T15" i="2"/>
  <c r="U15" i="2"/>
  <c r="F15" i="2"/>
  <c r="F17" i="2"/>
  <c r="H17" i="2"/>
  <c r="H12" i="2" s="1"/>
  <c r="T17" i="2"/>
  <c r="U17" i="2"/>
  <c r="F215" i="2"/>
  <c r="G215" i="2"/>
  <c r="H215" i="2"/>
  <c r="I215" i="2"/>
  <c r="T215" i="2"/>
  <c r="U215" i="2"/>
  <c r="F208" i="2"/>
  <c r="G208" i="2"/>
  <c r="H208" i="2"/>
  <c r="I208" i="2"/>
  <c r="T208" i="2"/>
  <c r="U208" i="2"/>
  <c r="F180" i="2"/>
  <c r="G180" i="2"/>
  <c r="H180" i="2"/>
  <c r="I180" i="2"/>
  <c r="T180" i="2"/>
  <c r="U180" i="2"/>
  <c r="F173" i="2"/>
  <c r="G173" i="2"/>
  <c r="H173" i="2"/>
  <c r="I173" i="2"/>
  <c r="T173" i="2"/>
  <c r="U173" i="2"/>
  <c r="F166" i="2"/>
  <c r="G166" i="2"/>
  <c r="H166" i="2"/>
  <c r="I166" i="2"/>
  <c r="T166" i="2"/>
  <c r="U166" i="2"/>
  <c r="F159" i="2"/>
  <c r="G159" i="2"/>
  <c r="H159" i="2"/>
  <c r="I159" i="2"/>
  <c r="T159" i="2"/>
  <c r="U159" i="2"/>
  <c r="F152" i="2"/>
  <c r="G152" i="2"/>
  <c r="H152" i="2"/>
  <c r="I152" i="2"/>
  <c r="T152" i="2"/>
  <c r="U152" i="2"/>
  <c r="F145" i="2"/>
  <c r="G145" i="2"/>
  <c r="H145" i="2"/>
  <c r="I145" i="2"/>
  <c r="T145" i="2"/>
  <c r="U145" i="2"/>
  <c r="F138" i="2"/>
  <c r="G138" i="2"/>
  <c r="H138" i="2"/>
  <c r="I138" i="2"/>
  <c r="T138" i="2"/>
  <c r="U138" i="2"/>
  <c r="F131" i="2"/>
  <c r="G131" i="2"/>
  <c r="F124" i="2"/>
  <c r="G124" i="2"/>
  <c r="H124" i="2"/>
  <c r="I124" i="2"/>
  <c r="T124" i="2"/>
  <c r="U124" i="2"/>
  <c r="F117" i="2"/>
  <c r="G117" i="2"/>
  <c r="H117" i="2"/>
  <c r="I117" i="2"/>
  <c r="T117" i="2"/>
  <c r="U117" i="2"/>
  <c r="F110" i="2"/>
  <c r="G110" i="2"/>
  <c r="H110" i="2"/>
  <c r="I110" i="2"/>
  <c r="T110" i="2"/>
  <c r="U110" i="2"/>
  <c r="F103" i="2"/>
  <c r="G103" i="2"/>
  <c r="H103" i="2"/>
  <c r="I103" i="2"/>
  <c r="T103" i="2"/>
  <c r="U103" i="2"/>
  <c r="F96" i="2"/>
  <c r="G96" i="2"/>
  <c r="H96" i="2"/>
  <c r="I96" i="2"/>
  <c r="T96" i="2"/>
  <c r="U96" i="2"/>
  <c r="F89" i="2"/>
  <c r="G89" i="2"/>
  <c r="H89" i="2"/>
  <c r="I89" i="2"/>
  <c r="T89" i="2"/>
  <c r="U89" i="2"/>
  <c r="F82" i="2"/>
  <c r="G82" i="2"/>
  <c r="F61" i="2"/>
  <c r="G61" i="2"/>
  <c r="I61" i="2"/>
  <c r="T61" i="2"/>
  <c r="U61" i="2"/>
  <c r="F54" i="2"/>
  <c r="G54" i="2"/>
  <c r="H54" i="2"/>
  <c r="I54" i="2"/>
  <c r="T54" i="2"/>
  <c r="U54" i="2"/>
  <c r="F47" i="2"/>
  <c r="G47" i="2"/>
  <c r="H47" i="2"/>
  <c r="I47" i="2"/>
  <c r="T47" i="2"/>
  <c r="U47" i="2"/>
  <c r="F40" i="2"/>
  <c r="G40" i="2"/>
  <c r="H40" i="2"/>
  <c r="I40" i="2"/>
  <c r="T40" i="2"/>
  <c r="U40" i="2"/>
  <c r="F33" i="2"/>
  <c r="G33" i="2"/>
  <c r="H33" i="2"/>
  <c r="I33" i="2"/>
  <c r="T33" i="2"/>
  <c r="U33" i="2"/>
  <c r="U12" i="2" l="1"/>
  <c r="T12" i="2"/>
  <c r="J96" i="2"/>
  <c r="J110" i="2"/>
  <c r="J117" i="2"/>
  <c r="J124" i="2"/>
  <c r="F12" i="2"/>
  <c r="I17" i="2"/>
  <c r="I12" i="2" s="1"/>
  <c r="G17" i="2"/>
  <c r="G12" i="2" s="1"/>
  <c r="U26" i="2"/>
  <c r="T26" i="2"/>
  <c r="H26" i="2" l="1"/>
  <c r="G26" i="2"/>
  <c r="F26" i="2"/>
  <c r="W12" i="2" l="1"/>
  <c r="I26" i="2" l="1"/>
  <c r="B266" i="2" l="1"/>
</calcChain>
</file>

<file path=xl/sharedStrings.xml><?xml version="1.0" encoding="utf-8"?>
<sst xmlns="http://schemas.openxmlformats.org/spreadsheetml/2006/main" count="699" uniqueCount="214">
  <si>
    <t>Источники финансирования</t>
  </si>
  <si>
    <t>Муниципальная программа</t>
  </si>
  <si>
    <t>Всего</t>
  </si>
  <si>
    <t>в том числе:</t>
  </si>
  <si>
    <t xml:space="preserve">федеральный бюджет </t>
  </si>
  <si>
    <t>краевой бюджет</t>
  </si>
  <si>
    <t>внебюджетные источники</t>
  </si>
  <si>
    <t>местный бюджет</t>
  </si>
  <si>
    <t>юридические лица</t>
  </si>
  <si>
    <t>Ремонт пешеходных тротуаров</t>
  </si>
  <si>
    <t>Содержание пешеходных тротуаров</t>
  </si>
  <si>
    <t>Проектные работы</t>
  </si>
  <si>
    <t>Подпрограмма 1</t>
  </si>
  <si>
    <t>Мероприятие программы 1.1</t>
  </si>
  <si>
    <t>Мероприятие программы 1.2</t>
  </si>
  <si>
    <t>Мероприятие программы 1.3</t>
  </si>
  <si>
    <t>Мероприятие программы 1.4</t>
  </si>
  <si>
    <t>Мероприятие программы 1.5</t>
  </si>
  <si>
    <t>Мероприятие программы 1.6</t>
  </si>
  <si>
    <t>Мероприятие программы 1.7</t>
  </si>
  <si>
    <t>Мероприятие программы 1.8</t>
  </si>
  <si>
    <t>Мероприятие программы 1.9</t>
  </si>
  <si>
    <t>Мероприятие программы 1.10</t>
  </si>
  <si>
    <t>"Развитие транспортной системы"</t>
  </si>
  <si>
    <t>Содержание, капитальные и текущие ремонты улично-дорожной сети города 
(дорожные фонды)</t>
  </si>
  <si>
    <t>Содержание, капитальные и текущие ремонты улично-дорожной сети города</t>
  </si>
  <si>
    <t>Софинансирование мероприятий на проведение ремонта дворовых территорий многоквартирных домов, проездов к дворовым территориям многоквартирных домов и городских округов с численностью населения менее 500 тысяч человек и городских поселений, в составе территорий которых находятся районные города, за счет средств дорожного фонда Красноярского края</t>
  </si>
  <si>
    <t>Разработка проектной документации по восстановлению мостов, ремонт мостов</t>
  </si>
  <si>
    <t>Разработка проектов организации дорожного движения</t>
  </si>
  <si>
    <t>Ремонт путепровода</t>
  </si>
  <si>
    <t>Мероприятие программы 1.11</t>
  </si>
  <si>
    <t>Мероприятие программы 1.12</t>
  </si>
  <si>
    <t>Мероприятие программы 1.13</t>
  </si>
  <si>
    <t>Мероприятие программы 1.14</t>
  </si>
  <si>
    <t>Мероприятие программы 1.15</t>
  </si>
  <si>
    <t>Мероприятие программы 1.16</t>
  </si>
  <si>
    <t>Мероприятие программы 1.17</t>
  </si>
  <si>
    <t>Мероприятие программы 1.18</t>
  </si>
  <si>
    <t>Государственная экспертиза проекта и проверка достоверности определения сметной стоимости строительства, реконструкции, капитального ремонта объектов капитального строительства</t>
  </si>
  <si>
    <t>Содержание автомобильных дорог общего пользования местного значения за счет средств дорожного фонда Красноярского края</t>
  </si>
  <si>
    <t xml:space="preserve">Софинансирование мероприятий на содержание автомобильных дорог общего пользования местного значения </t>
  </si>
  <si>
    <t>Реализация мероприятий, направленных на повышение безопасности дорожного движения</t>
  </si>
  <si>
    <t>Софинансирование мероприятий, направленных на повышение безопасности дорожного движения</t>
  </si>
  <si>
    <t>Осуществление дорожной деятельности в отношении автомобильных дорог общего пользования местного значения в соответствии с решениями Губернатора Красноярского края, Правительства Красноярского края за счет средств дорожного фонда Красноярского края</t>
  </si>
  <si>
    <t>Проведение мероприятий, направленных на обеспечение безопасного участия детей в дорожном движении</t>
  </si>
  <si>
    <t>Софинансирование н проведение мероприятий, направленных на обеспечение безопасного участия детей в дорожном движении</t>
  </si>
  <si>
    <t xml:space="preserve">Устройство и ремонт остановок </t>
  </si>
  <si>
    <t>план</t>
  </si>
  <si>
    <t>факт</t>
  </si>
  <si>
    <t>январь-июнь</t>
  </si>
  <si>
    <t>значение на конец года</t>
  </si>
  <si>
    <t>Плановый период</t>
  </si>
  <si>
    <t>Примечание (информация о выполненных мероприятиях за отчетный период с уточнением объемов работ и места их выполнения, в случае отклонения плановых значений от фактических, указать причины отклонений)</t>
  </si>
  <si>
    <t xml:space="preserve">Изготовление и установка ограждений перильного типа на регулируемых пешеходных переходах </t>
  </si>
  <si>
    <t>Мероприятие программы 1.20</t>
  </si>
  <si>
    <t>тыс.рублей</t>
  </si>
  <si>
    <t>Приложение № 2</t>
  </si>
  <si>
    <t>Приложение № 1</t>
  </si>
  <si>
    <t>№ п/п</t>
  </si>
  <si>
    <t>Ед. измерения</t>
  </si>
  <si>
    <t>%</t>
  </si>
  <si>
    <t>м2</t>
  </si>
  <si>
    <t>Информация о целевых показателях муниципальной программы и показателях результативности подпрограмм муниципальной программы города Ачинска</t>
  </si>
  <si>
    <t>Цель, целевые показатели, задачи, показатели результативности</t>
  </si>
  <si>
    <t>Весовой критерий</t>
  </si>
  <si>
    <t>Примечание (причины невыполнения показателей по муниципальной программе, выбор действий по преодолению)</t>
  </si>
  <si>
    <t>Наименование ГРБС</t>
  </si>
  <si>
    <t>Код бюджетной классификации</t>
  </si>
  <si>
    <t>ГРБС</t>
  </si>
  <si>
    <t>РзПр</t>
  </si>
  <si>
    <t>ЦСР</t>
  </si>
  <si>
    <t>ВР</t>
  </si>
  <si>
    <t>всего расходные обязательства</t>
  </si>
  <si>
    <t>в том числе по ГРБС:</t>
  </si>
  <si>
    <t>администрация города Ачинска</t>
  </si>
  <si>
    <t xml:space="preserve">
мероприятие 1.1</t>
  </si>
  <si>
    <t>730</t>
  </si>
  <si>
    <t xml:space="preserve">
мероприятие 1.2</t>
  </si>
  <si>
    <t xml:space="preserve">
мероприятие 1.3</t>
  </si>
  <si>
    <t xml:space="preserve">
мероприятие 1.4</t>
  </si>
  <si>
    <t xml:space="preserve">
мероприятие 1.6</t>
  </si>
  <si>
    <t xml:space="preserve">
мероприятие 1.5</t>
  </si>
  <si>
    <t xml:space="preserve">
мероприятие 1.7</t>
  </si>
  <si>
    <t xml:space="preserve">
мероприятие 1.8</t>
  </si>
  <si>
    <t xml:space="preserve">
мероприятие 1.9</t>
  </si>
  <si>
    <t xml:space="preserve">
мероприятие 1.10</t>
  </si>
  <si>
    <t>Информация об использовании бюджетных ассигнований бюджета города, федерального и краевого бюджетов, иных средств на реализацию отдельных мероприятий муниципальной программы и подпрограмм, отдельных мероприятий с указанием плановых и фактических значений (с расшифровкой по главным распорядителям средств бюджета города, подпрогрммам, отдельным мероприятиям программы, а также по годам реализации муниципальной программы)</t>
  </si>
  <si>
    <t>Статус (муниципальная программа, подпрограмма)</t>
  </si>
  <si>
    <t>Расходы по годам</t>
  </si>
  <si>
    <t>отчетный год реализации программы</t>
  </si>
  <si>
    <t xml:space="preserve">
мероприятие 1.11</t>
  </si>
  <si>
    <t xml:space="preserve">
мероприятие 1.12</t>
  </si>
  <si>
    <t>управление образования</t>
  </si>
  <si>
    <t xml:space="preserve">
мероприятие 1.13</t>
  </si>
  <si>
    <t xml:space="preserve">
мероприятие 1.14</t>
  </si>
  <si>
    <t xml:space="preserve">
мероприятие 1.15</t>
  </si>
  <si>
    <t xml:space="preserve">
мероприятие 1.16</t>
  </si>
  <si>
    <t xml:space="preserve">
мероприятие 1.17</t>
  </si>
  <si>
    <t xml:space="preserve">
мероприятие 1.18</t>
  </si>
  <si>
    <t xml:space="preserve">
мероприятие 1.20</t>
  </si>
  <si>
    <t>0409</t>
  </si>
  <si>
    <t>1210073950</t>
  </si>
  <si>
    <t>12100S3950</t>
  </si>
  <si>
    <t>0702</t>
  </si>
  <si>
    <t>610,
620</t>
  </si>
  <si>
    <t>12100S3980</t>
  </si>
  <si>
    <t>1210072200</t>
  </si>
  <si>
    <t>12100S4920</t>
  </si>
  <si>
    <t>0408</t>
  </si>
  <si>
    <t xml:space="preserve">12100S3940
</t>
  </si>
  <si>
    <t>Муниципальная программа "Развитие транспортной системы"</t>
  </si>
  <si>
    <t>Цель: Создание условий для функционирования транспортной инфраструктуры, которая обеспечит доступность и безопасность передвижения населения города</t>
  </si>
  <si>
    <t xml:space="preserve">Целевой показатель: 
Доля протяженности автомобильных дорог общего пользования местного значения, на которой проведены работы по содержанию в общей сети протяженности </t>
  </si>
  <si>
    <t>Задача 1: Обеспечение сохранности сети автомобильных дорог.
          2. Обеспечение дорожной безопасности.</t>
  </si>
  <si>
    <t>Подпрограмма "Развитие транспортной системы"</t>
  </si>
  <si>
    <t>Доля протяженности автомобильных дорог общего пользования местного значения, на которой проведены работы по текущему и капитальному ремонтам в общей протяженности сети</t>
  </si>
  <si>
    <t>Задача 3: Обеспечение доступности и повышение качества транспортных услуг</t>
  </si>
  <si>
    <t>Пробег с пассажирами при осуществлении пассажирских перевозок с небольшой интенсивностью пассажиропотоков при выполнении    перевозки пассажиров по муниципальным маршрутам в соответствии с муниципальными программами пассажирских перевозок в городе Ачинске</t>
  </si>
  <si>
    <t>автомобильный</t>
  </si>
  <si>
    <t>электрический</t>
  </si>
  <si>
    <t xml:space="preserve">
км
</t>
  </si>
  <si>
    <t>Приложение № 3</t>
  </si>
  <si>
    <t>Изготовление и установка ограждений перильного типа на пешеходных переходах.</t>
  </si>
  <si>
    <t xml:space="preserve">Мероприятия по устранению нарушений в сфере безопасности дорожного  движения </t>
  </si>
  <si>
    <t xml:space="preserve">Содержание и текущие ремонты улично-дорожной сети города вдоль общеобразовательных организаций </t>
  </si>
  <si>
    <t>1210013240</t>
  </si>
  <si>
    <t>Обустройство тротуаров</t>
  </si>
  <si>
    <t>240</t>
  </si>
  <si>
    <t>Отклонения   (+,-)</t>
  </si>
  <si>
    <t>Наименование муниципальной программы, подпрограммы</t>
  </si>
  <si>
    <t>Отклонения (+/-)</t>
  </si>
  <si>
    <t>Отклонения (+,-)</t>
  </si>
  <si>
    <t>2019 год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</si>
  <si>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</si>
  <si>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Софинансирование мероприятий на 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</si>
  <si>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Проведение мероприятий, направленных на обеспечение безопасного участия детей</t>
  </si>
  <si>
    <t>1210075090</t>
  </si>
  <si>
    <t>12100S5090</t>
  </si>
  <si>
    <t xml:space="preserve">123R373980
</t>
  </si>
  <si>
    <t>612, 622</t>
  </si>
  <si>
    <t>0701
0702</t>
  </si>
  <si>
    <t xml:space="preserve">км
</t>
  </si>
  <si>
    <t xml:space="preserve">
мероприятие 1.22</t>
  </si>
  <si>
    <t>Мероприятие программы 1.22</t>
  </si>
  <si>
    <t>отчётный год</t>
  </si>
  <si>
    <t>Текущий год реализации муниципальной программы</t>
  </si>
  <si>
    <t>х</t>
  </si>
  <si>
    <t>Информация об использовании бюджетных ассигнований бюджета города, федерального и краевого бюджетов, иных средств на реализацию программы  с указанием плановых и фактических значений</t>
  </si>
  <si>
    <t>Примечание (информация о выполненных мероприятиях за отчетный период с уточнением объемов работ и местах их выполнения, в случае отклонения плановых значений от фактических, указать причины отклонений)</t>
  </si>
  <si>
    <t>Директор МКУ "Центр обеспечения жизнедеятельности города Ачинска"</t>
  </si>
  <si>
    <t>Книга Д.Н.</t>
  </si>
  <si>
    <t>январь-март</t>
  </si>
  <si>
    <t>январь-сентябрь</t>
  </si>
  <si>
    <t>2020 год</t>
  </si>
  <si>
    <t>2021 год</t>
  </si>
  <si>
    <t>2022 год</t>
  </si>
  <si>
    <t>Отчетный год реализации программы (2019)</t>
  </si>
  <si>
    <t>2019 год (отчетный год</t>
  </si>
  <si>
    <t>2020 год (текущиий год)</t>
  </si>
  <si>
    <t>Текущий год реализации программы (2020)</t>
  </si>
  <si>
    <t>Шахова Н.В.</t>
  </si>
  <si>
    <t>6 13 23</t>
  </si>
  <si>
    <t>Предоставление субсидий юридическим лицам и индивидуальным предпринимателям на оказание услуг по автомобильным перевозкам в городском сообщении в целях возмещения затрат (компенсации расходов), возникающих в результате небольшой интенсивности пассажиропотоков</t>
  </si>
  <si>
    <t>Предоставление субсидий юридическим лицам индивидуальным предпринимателям на оказание услуг по перевозкам электрическим транспортом в городском сообщении в целях возмещения затрат (компенсации расходов), возникающих в результате небольшой интенсивности пассажиропотоков</t>
  </si>
  <si>
    <t>121R374920</t>
  </si>
  <si>
    <t>12100S5080</t>
  </si>
  <si>
    <t>Мероприятие программы 1.19</t>
  </si>
  <si>
    <t>Мероприятие программы 1.21</t>
  </si>
  <si>
    <t>Софинансирование 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</t>
  </si>
  <si>
    <t>Организация перевозок работников медицинских учреждений</t>
  </si>
  <si>
    <t xml:space="preserve">
мероприятие 1.19</t>
  </si>
  <si>
    <t xml:space="preserve">
мероприятие 1.21</t>
  </si>
  <si>
    <t>Расходы по доставке трамвайных вагонов</t>
  </si>
  <si>
    <t>0113</t>
  </si>
  <si>
    <t>Финансовое обеспечение дорожной деятельности в отношении автомобильных дорог местного значения и искусственных сооружений на них за счет средств дорожного фонда Красноярского края</t>
  </si>
  <si>
    <t>12100539F</t>
  </si>
  <si>
    <t>Невыполнение программы связано с сокращением количества рейсов из-за введения ограничительных мер, направленных на предупреждение распространения коронавирусной инфекции, в соответствии с распоряжением администрации города Ачинска от 01.04.2020 № 0879-р «Об ограничении посещения общественных мест гражданами (самоизоляции) на территории города Ачинска», с 02.04.2020 внесены изменения в расписания движения автобусов по муниципальным маршрутам города Ачинска.
Также повлиял сход транспортных средств с маршрутов по причине технических неисправностей, непредвиденных обстоятельств.</t>
  </si>
  <si>
    <t>Перевыполнение программы связано с корректированием календарного года, а именно рабочих, выходных, предпраздничных и праздничных дней.</t>
  </si>
  <si>
    <t>Мероприятие программы 1.23</t>
  </si>
  <si>
    <t>Финансовое обеспечение расходных обязательств, связанных с компенсацией юридическим лицам (за исключением государственных и муниципальных учреждений) и индивидуальным предпринимателям, осуществляющим регулярные перевозки пассажиров автомобильным и городским наземным электрическим транспортом по муниципальным маршрутам, части фактически понесенных затрат на топливо и (или) электроэнергию на движение,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</t>
  </si>
  <si>
    <t xml:space="preserve">
мероприятие 1.23</t>
  </si>
  <si>
    <t>Софинансирование мероприятий на осуществление дорожной деятельности в отношении автомобильных дороза счет средств дорожного фонда Красноярского края</t>
  </si>
  <si>
    <t>Софинансирование мероприятий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</t>
  </si>
  <si>
    <t>Экономия в результате проведения конкурсных процедур на выполнение работ по ремонтам автомобильных дорог</t>
  </si>
  <si>
    <t>По условиям контракта, проектная документация должна быть сдана подрядчиком до 25.12.2020. Так как сроки не соблюдены, оплата не состоялась.</t>
  </si>
  <si>
    <t>Субсидия на 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 бюджету города Ачинска не выделена</t>
  </si>
  <si>
    <t>Штрафные санкции подрядчику в связи со срывом сроков поставки трамваев</t>
  </si>
  <si>
    <t>Экономия в результате проведения торгов в виде электронного аукциона, а также в связи с введением ограничительных мер, направленных на предупреждение распространения коронавирусной инфекции, в соответствии с распоряжением администрации города Ачинска от 01.04.2020 № 0879-р «Об ограничении посещения общественных мест гражданами (самоизоляции) на территории города Ачинска», с 02.04.2020 внесены изменения в расписания движения автобусов по муниципальным маршрутам города Ачинска, а именно сокращено количество рейсов по маршрутам №№ 1, 2, 5, 6, 7, 8, 9, 10, 18, 21</t>
  </si>
  <si>
    <t>Экономия сложилась в связи с разницей между утвержденным нормативом и ценой контракта (работы предусмотренные контрактом выполнены в полном объеме)</t>
  </si>
  <si>
    <t>Приложение № 4</t>
  </si>
  <si>
    <t>Информация по объектам недвижимого имущества муниципальной собственности, подлежащим строительству, реконструкции,
техническому перевооружению или приобретению, включенными в муниципальные программы города Ачинска</t>
  </si>
  <si>
    <t>за январь-декабрь 2020 г.</t>
  </si>
  <si>
    <t>(нарастающим итогом)</t>
  </si>
  <si>
    <t>(тыс. руб.)</t>
  </si>
  <si>
    <t>Наименование объекта, территория строительства (приобретения), мощность и единицы измерения мощности объекта</t>
  </si>
  <si>
    <t>Годы строительства (приобретения)</t>
  </si>
  <si>
    <t>Процент технической готовности</t>
  </si>
  <si>
    <t xml:space="preserve">Сметная стоимость по утвержденной ПСД ( в ценах 2001г.)                           </t>
  </si>
  <si>
    <t>Остаток сметной стоимости на 01.01.2020</t>
  </si>
  <si>
    <t>План на 2020 г.</t>
  </si>
  <si>
    <t>Финансирование за январь-декабрь 2020 г.</t>
  </si>
  <si>
    <t>Фактическое освоение за январь-декабрь 2020 г. за счет всех источников финансирования</t>
  </si>
  <si>
    <t>Виды выполненных работ за январь-декабрь 2020 г.</t>
  </si>
  <si>
    <t>в ценах 2001 г.</t>
  </si>
  <si>
    <t>в ценах контракта на 01.01. текущего года</t>
  </si>
  <si>
    <t>в ценах 2001</t>
  </si>
  <si>
    <t>всего</t>
  </si>
  <si>
    <t>в том числе</t>
  </si>
  <si>
    <t>бюджет города</t>
  </si>
  <si>
    <t>федеральный бюджет</t>
  </si>
  <si>
    <t>Итого по подпрограмме</t>
  </si>
  <si>
    <t>Итого по программе</t>
  </si>
  <si>
    <t>Выполнение проектных и изыскательских работ, проекта межевания и проекта планировки территории для реконструкции транзитной автодороги, проходящей по пути следования ш. Байкал (от пересечения с ул. Чуприянова до ул. Ул. Кравченко) - ул. Кравченко (от пересечения с ш. Байкал до ул. 5 -го Июля) - ул. 5-го Июля (от пересечения с ул. Кравченко до автодорожного путепровода по ул. 5 Июля) в г. Ачинске, в т.ч. получение положительного результата государственной экспертизы проектной документации, результатов инженерных изысканий, положительного заключения проверки достоверной сметной стоимости</t>
  </si>
  <si>
    <t>Экономия в результате проведения конкурсных процедур направлена на те же цели (выполнение работ по ремонту автомобильных дорог)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</si>
</sst>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1" fillId="0" borderId="0"/>
    <xf numFmtId="0" fontId="18" fillId="0" borderId="0" applyNumberFormat="0" applyFill="0" applyBorder="0" applyAlignment="0" applyProtection="0"/>
  </cellStyleXfs>
  <cellXfs count="214">
    <xf numFmtId="0" fontId="0" fillId="0" borderId="0" xfId="0"/>
    <xf numFmtId="0" fontId="4" fillId="0" borderId="0" xfId="0" applyFont="1" applyFill="1" applyAlignment="1">
      <alignment wrapText="1"/>
    </xf>
    <xf numFmtId="0" fontId="6" fillId="0" borderId="0" xfId="0" applyFont="1" applyFill="1"/>
    <xf numFmtId="49" fontId="2" fillId="0" borderId="4" xfId="0" applyNumberFormat="1" applyFont="1" applyFill="1" applyBorder="1" applyAlignment="1">
      <alignment horizontal="center"/>
    </xf>
    <xf numFmtId="4" fontId="6" fillId="0" borderId="0" xfId="0" applyNumberFormat="1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wrapText="1"/>
    </xf>
    <xf numFmtId="0" fontId="10" fillId="0" borderId="0" xfId="0" applyFont="1" applyFill="1"/>
    <xf numFmtId="165" fontId="2" fillId="0" borderId="4" xfId="0" applyNumberFormat="1" applyFont="1" applyFill="1" applyBorder="1"/>
    <xf numFmtId="3" fontId="8" fillId="0" borderId="4" xfId="0" applyNumberFormat="1" applyFont="1" applyFill="1" applyBorder="1"/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2" fillId="0" borderId="1" xfId="0" applyFont="1" applyFill="1" applyBorder="1" applyAlignment="1">
      <alignment wrapText="1"/>
    </xf>
    <xf numFmtId="165" fontId="2" fillId="0" borderId="0" xfId="0" applyNumberFormat="1" applyFont="1" applyFill="1" applyBorder="1"/>
    <xf numFmtId="0" fontId="15" fillId="0" borderId="0" xfId="0" applyFont="1" applyFill="1" applyAlignment="1">
      <alignment wrapText="1"/>
    </xf>
    <xf numFmtId="0" fontId="9" fillId="0" borderId="0" xfId="0" applyFont="1" applyFill="1"/>
    <xf numFmtId="0" fontId="10" fillId="0" borderId="0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49" fontId="16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/>
    <xf numFmtId="165" fontId="6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2" fontId="8" fillId="0" borderId="0" xfId="0" applyNumberFormat="1" applyFont="1" applyFill="1"/>
    <xf numFmtId="2" fontId="8" fillId="0" borderId="4" xfId="0" applyNumberFormat="1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4" fontId="8" fillId="0" borderId="4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4" xfId="0" applyFont="1" applyFill="1" applyBorder="1" applyAlignment="1">
      <alignment wrapText="1"/>
    </xf>
    <xf numFmtId="4" fontId="2" fillId="0" borderId="4" xfId="0" applyNumberFormat="1" applyFont="1" applyFill="1" applyBorder="1" applyAlignment="1">
      <alignment horizontal="center"/>
    </xf>
    <xf numFmtId="0" fontId="15" fillId="0" borderId="0" xfId="0" applyFont="1" applyFill="1"/>
    <xf numFmtId="4" fontId="2" fillId="0" borderId="4" xfId="0" applyNumberFormat="1" applyFont="1" applyFill="1" applyBorder="1" applyAlignment="1">
      <alignment wrapText="1"/>
    </xf>
    <xf numFmtId="0" fontId="8" fillId="0" borderId="0" xfId="0" applyFont="1" applyFill="1"/>
    <xf numFmtId="0" fontId="10" fillId="0" borderId="1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165" fontId="2" fillId="0" borderId="4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/>
    <xf numFmtId="165" fontId="8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8" fillId="0" borderId="0" xfId="0" applyFont="1" applyFill="1" applyBorder="1"/>
    <xf numFmtId="164" fontId="8" fillId="0" borderId="0" xfId="0" applyNumberFormat="1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0" fontId="7" fillId="0" borderId="0" xfId="0" applyFont="1" applyFill="1"/>
    <xf numFmtId="164" fontId="8" fillId="0" borderId="0" xfId="0" applyNumberFormat="1" applyFont="1" applyFill="1"/>
    <xf numFmtId="164" fontId="14" fillId="0" borderId="0" xfId="0" applyNumberFormat="1" applyFont="1" applyFill="1"/>
    <xf numFmtId="49" fontId="9" fillId="2" borderId="0" xfId="2" applyNumberFormat="1" applyFont="1" applyFill="1" applyAlignment="1">
      <alignment horizontal="center"/>
    </xf>
    <xf numFmtId="0" fontId="9" fillId="2" borderId="0" xfId="2" applyFont="1" applyFill="1" applyAlignment="1"/>
    <xf numFmtId="0" fontId="9" fillId="2" borderId="0" xfId="2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2" borderId="0" xfId="2" applyFont="1" applyFill="1" applyAlignment="1">
      <alignment horizontal="right"/>
    </xf>
    <xf numFmtId="49" fontId="9" fillId="2" borderId="0" xfId="0" applyNumberFormat="1" applyFont="1" applyFill="1" applyAlignment="1">
      <alignment horizont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left" vertical="center"/>
    </xf>
    <xf numFmtId="0" fontId="13" fillId="2" borderId="0" xfId="2" applyFont="1" applyFill="1" applyAlignment="1">
      <alignment wrapText="1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right" vertical="center"/>
    </xf>
    <xf numFmtId="164" fontId="13" fillId="2" borderId="4" xfId="2" applyNumberFormat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49" fontId="13" fillId="2" borderId="6" xfId="2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2" fontId="13" fillId="2" borderId="6" xfId="2" applyNumberFormat="1" applyFont="1" applyFill="1" applyBorder="1" applyAlignment="1">
      <alignment horizontal="center" vertical="center" wrapText="1"/>
    </xf>
    <xf numFmtId="165" fontId="13" fillId="2" borderId="6" xfId="2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left" vertical="center" wrapText="1"/>
    </xf>
    <xf numFmtId="4" fontId="13" fillId="2" borderId="6" xfId="2" applyNumberFormat="1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/>
    </xf>
    <xf numFmtId="0" fontId="2" fillId="0" borderId="0" xfId="0" applyFont="1"/>
    <xf numFmtId="0" fontId="15" fillId="0" borderId="0" xfId="0" applyFont="1"/>
    <xf numFmtId="0" fontId="20" fillId="0" borderId="0" xfId="0" applyFont="1"/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right" wrapText="1"/>
    </xf>
    <xf numFmtId="0" fontId="8" fillId="0" borderId="2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8" fillId="0" borderId="4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6" xfId="0" applyFont="1" applyFill="1" applyBorder="1" applyAlignment="1">
      <alignment vertical="center" wrapText="1"/>
    </xf>
    <xf numFmtId="0" fontId="7" fillId="2" borderId="0" xfId="0" applyFont="1" applyFill="1" applyAlignment="1">
      <alignment horizontal="right" vertical="center"/>
    </xf>
    <xf numFmtId="0" fontId="15" fillId="2" borderId="0" xfId="2" applyFont="1" applyFill="1" applyAlignment="1">
      <alignment horizontal="center" wrapText="1"/>
    </xf>
    <xf numFmtId="0" fontId="9" fillId="2" borderId="0" xfId="2" applyFont="1" applyFill="1" applyAlignment="1">
      <alignment horizontal="center"/>
    </xf>
    <xf numFmtId="49" fontId="13" fillId="2" borderId="7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/>
    </xf>
    <xf numFmtId="0" fontId="17" fillId="0" borderId="13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13" fillId="2" borderId="1" xfId="2" applyNumberFormat="1" applyFont="1" applyFill="1" applyBorder="1" applyAlignment="1">
      <alignment horizontal="center" vertical="center" wrapText="1"/>
    </xf>
    <xf numFmtId="49" fontId="13" fillId="2" borderId="5" xfId="2" applyNumberFormat="1" applyFont="1" applyFill="1" applyBorder="1" applyAlignment="1">
      <alignment horizontal="center" vertical="center" wrapText="1"/>
    </xf>
    <xf numFmtId="49" fontId="13" fillId="2" borderId="6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3" fillId="2" borderId="6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164" fontId="13" fillId="2" borderId="6" xfId="2" applyNumberFormat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49" fontId="13" fillId="2" borderId="11" xfId="2" applyNumberFormat="1" applyFont="1" applyFill="1" applyBorder="1" applyAlignment="1">
      <alignment horizontal="center" vertical="center" wrapText="1"/>
    </xf>
    <xf numFmtId="49" fontId="13" fillId="2" borderId="8" xfId="2" applyNumberFormat="1" applyFont="1" applyFill="1" applyBorder="1" applyAlignment="1">
      <alignment horizontal="center" vertical="center" wrapText="1"/>
    </xf>
    <xf numFmtId="49" fontId="13" fillId="2" borderId="9" xfId="2" applyNumberFormat="1" applyFont="1" applyFill="1" applyBorder="1" applyAlignment="1">
      <alignment horizontal="center" vertical="center" wrapText="1"/>
    </xf>
    <xf numFmtId="49" fontId="13" fillId="2" borderId="12" xfId="2" applyNumberFormat="1" applyFont="1" applyFill="1" applyBorder="1" applyAlignment="1">
      <alignment horizontal="center" vertical="center" wrapText="1"/>
    </xf>
    <xf numFmtId="49" fontId="13" fillId="2" borderId="10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2" fontId="6" fillId="0" borderId="0" xfId="0" applyNumberFormat="1" applyFont="1" applyFill="1"/>
    <xf numFmtId="165" fontId="6" fillId="0" borderId="0" xfId="0" applyNumberFormat="1" applyFont="1" applyFill="1"/>
  </cellXfs>
  <cellStyles count="5">
    <cellStyle name="Гиперссылка" xfId="4" builtinId="8"/>
    <cellStyle name="Обычный" xfId="0" builtinId="0"/>
    <cellStyle name="Обычный 2" xfId="2"/>
    <cellStyle name="Обычный 3" xfId="3"/>
    <cellStyle name="Обычный_Таблицы 20 08 0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6;&#1054;&#1043;&#1056;&#1040;&#1052;&#1052;&#1053;&#1067;&#1049;%20&#1041;&#1070;&#1044;&#1046;&#1045;&#1058;/&#1041;&#1070;&#1044;&#1046;&#1045;&#1058;%202020/&#1044;&#1086;&#1088;&#1086;&#1075;&#1080;%20&#1089;%20&#1082;&#1088;&#1072;&#1077;&#1074;&#1099;&#1084;&#1080;%20&#1086;&#1090;%2010.12.2019%20&#8470;%20535-&#1087;/&#1044;&#1086;&#1088;&#1086;&#1075;&#1080;%202020/&#1055;&#1088;&#1080;&#1083;&#1086;&#1078;&#1077;&#1085;&#1080;&#1077;%20&#1082;%20338-&#1087;%20&#1089;%20&#1082;&#1088;&#1072;&#1077;&#1074;&#1099;&#1084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40;&#1051;&#1040;&#1053;&#1057;&#1054;&#1042;&#1040;&#1071;%20%202008%20-2019\2019\2%20&#1082;&#1074;&#1072;&#1088;&#1090;&#1072;&#1083;\&#1055;&#1088;&#1080;&#1083;&#1086;&#1078;&#1077;&#1085;&#1080;&#1103;%20&#1087;&#1086;%20&#1087;&#1088;&#1086;&#1075;&#1088;&#1072;&#1084;&#1084;&#1072;&#1084;%20%202%20&#1082;&#1074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3;&#1040;&#1053;&#1057;&#1067;/&#1060;&#1048;&#1053;&#1040;&#1053;&#1057;&#1067;%202019%20&#1043;&#1054;&#1044;/&#1054;&#1089;&#1074;&#1086;&#1077;&#1085;&#1080;&#1077;%20&#1087;&#1086;%20&#1087;&#1088;&#1086;&#1075;&#1088;&#1072;&#1084;&#1084;&#1072;&#1084;%20&#1085;&#1072;%2031.12.2019/&#1052;&#1055;%20&#1058;&#1088;&#1072;&#1085;&#1089;&#1087;&#1086;&#1088;&#1090;%20&#1085;&#1072;%2031.12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2 к программе"/>
      <sheetName val="прил 1"/>
      <sheetName val="прил 2 к мун программе"/>
      <sheetName val="прил 3 к мун программе"/>
      <sheetName val="Прил 1 к подпрограм, не надо"/>
      <sheetName val="прил 2 к подпрограм"/>
      <sheetName val="паспорт"/>
    </sheetNames>
    <sheetDataSet>
      <sheetData sheetId="0"/>
      <sheetData sheetId="1">
        <row r="18">
          <cell r="M18">
            <v>234.5</v>
          </cell>
          <cell r="R18">
            <v>234.5</v>
          </cell>
        </row>
        <row r="19">
          <cell r="M19">
            <v>100</v>
          </cell>
          <cell r="R19">
            <v>100</v>
          </cell>
        </row>
        <row r="27">
          <cell r="L27">
            <v>2.4709784411276949</v>
          </cell>
          <cell r="M27">
            <v>1.8490878938640134</v>
          </cell>
          <cell r="R27">
            <v>2.3159203980099505</v>
          </cell>
        </row>
        <row r="28">
          <cell r="L28">
            <v>2.98</v>
          </cell>
          <cell r="M28">
            <v>2.23</v>
          </cell>
          <cell r="R28">
            <v>2.7930000000000001</v>
          </cell>
        </row>
        <row r="29">
          <cell r="L29">
            <v>27025.599999999999</v>
          </cell>
          <cell r="M29">
            <v>20223.8</v>
          </cell>
          <cell r="R29">
            <v>26019.1</v>
          </cell>
        </row>
        <row r="33">
          <cell r="L33">
            <v>1559405.4</v>
          </cell>
          <cell r="M33">
            <v>1554977.5</v>
          </cell>
          <cell r="R33">
            <v>1554977.5</v>
          </cell>
        </row>
        <row r="34">
          <cell r="L34">
            <v>1027055.3</v>
          </cell>
          <cell r="M34">
            <v>1023849.8</v>
          </cell>
          <cell r="R34">
            <v>1023849.8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  <sheetName val="приложение 4 "/>
    </sheetNames>
    <sheetDataSet>
      <sheetData sheetId="0">
        <row r="31">
          <cell r="H31">
            <v>150.00479999999999</v>
          </cell>
        </row>
      </sheetData>
      <sheetData sheetId="1">
        <row r="30">
          <cell r="H30">
            <v>21795.34475</v>
          </cell>
          <cell r="I30">
            <v>19318.299239999997</v>
          </cell>
          <cell r="J30">
            <v>19222.21644</v>
          </cell>
        </row>
        <row r="35">
          <cell r="I35">
            <v>4960.7157699999998</v>
          </cell>
          <cell r="J35">
            <v>4960.7157699999998</v>
          </cell>
        </row>
        <row r="44">
          <cell r="I44">
            <v>328.02940999999998</v>
          </cell>
          <cell r="J44">
            <v>328.02940999999998</v>
          </cell>
        </row>
        <row r="51">
          <cell r="I51">
            <v>289.78215999999998</v>
          </cell>
          <cell r="J51">
            <v>289.78215999999998</v>
          </cell>
        </row>
        <row r="56">
          <cell r="I56">
            <v>0</v>
          </cell>
          <cell r="J56">
            <v>0</v>
          </cell>
        </row>
        <row r="65">
          <cell r="I65">
            <v>0</v>
          </cell>
          <cell r="J65">
            <v>0</v>
          </cell>
        </row>
        <row r="72">
          <cell r="I72">
            <v>0</v>
          </cell>
          <cell r="J72">
            <v>0</v>
          </cell>
        </row>
        <row r="84">
          <cell r="I84">
            <v>0</v>
          </cell>
          <cell r="J84">
            <v>0</v>
          </cell>
        </row>
        <row r="93">
          <cell r="I93">
            <v>0</v>
          </cell>
          <cell r="J93">
            <v>0</v>
          </cell>
        </row>
        <row r="107">
          <cell r="I107">
            <v>844.59079000000008</v>
          </cell>
          <cell r="J107">
            <v>844.59079000000008</v>
          </cell>
        </row>
        <row r="114">
          <cell r="I114">
            <v>0</v>
          </cell>
          <cell r="J114">
            <v>0</v>
          </cell>
        </row>
        <row r="121">
          <cell r="I121">
            <v>71.5</v>
          </cell>
          <cell r="J121">
            <v>71.5</v>
          </cell>
        </row>
        <row r="128">
          <cell r="I128">
            <v>3485.4624599999997</v>
          </cell>
          <cell r="J128">
            <v>3485.4624599999997</v>
          </cell>
        </row>
        <row r="135">
          <cell r="I135">
            <v>0</v>
          </cell>
          <cell r="J135">
            <v>0</v>
          </cell>
        </row>
        <row r="149">
          <cell r="I149">
            <v>9816.5161399999997</v>
          </cell>
          <cell r="J149">
            <v>9816.5161399999997</v>
          </cell>
        </row>
        <row r="156">
          <cell r="I156">
            <v>17320.745609999998</v>
          </cell>
          <cell r="J156">
            <v>17320.745609999998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</sheetNames>
    <sheetDataSet>
      <sheetData sheetId="0" refreshError="1">
        <row r="13">
          <cell r="G13">
            <v>26287735.960000001</v>
          </cell>
          <cell r="H13">
            <v>25828274.989999998</v>
          </cell>
        </row>
        <row r="14">
          <cell r="G14">
            <v>37506700</v>
          </cell>
          <cell r="H14">
            <v>37417678.869999997</v>
          </cell>
        </row>
        <row r="15">
          <cell r="G15">
            <v>8928685.6500000004</v>
          </cell>
          <cell r="H15">
            <v>8928685.6500000004</v>
          </cell>
        </row>
        <row r="16">
          <cell r="G16">
            <v>20653676.75</v>
          </cell>
          <cell r="H16">
            <v>20359179</v>
          </cell>
        </row>
        <row r="17">
          <cell r="G17">
            <v>1141668</v>
          </cell>
          <cell r="H17">
            <v>1011992.97</v>
          </cell>
        </row>
        <row r="18">
          <cell r="G18">
            <v>1819399.12</v>
          </cell>
          <cell r="H18">
            <v>1819399.12</v>
          </cell>
        </row>
        <row r="19">
          <cell r="G19">
            <v>11907449.5</v>
          </cell>
          <cell r="H19">
            <v>9730229.5600000005</v>
          </cell>
        </row>
        <row r="20">
          <cell r="G20">
            <v>5248700</v>
          </cell>
          <cell r="H20">
            <v>4933937.12</v>
          </cell>
        </row>
        <row r="21">
          <cell r="G21">
            <v>40845900</v>
          </cell>
          <cell r="H21">
            <v>39508397.619999997</v>
          </cell>
        </row>
        <row r="22">
          <cell r="G22">
            <v>30863800</v>
          </cell>
          <cell r="H22">
            <v>21180370.059999999</v>
          </cell>
        </row>
        <row r="23">
          <cell r="G23">
            <v>899898.84</v>
          </cell>
          <cell r="H23">
            <v>899898.84</v>
          </cell>
        </row>
        <row r="25">
          <cell r="G25">
            <v>1737443.9</v>
          </cell>
          <cell r="H25">
            <v>1737443.9</v>
          </cell>
        </row>
        <row r="26">
          <cell r="G26">
            <v>2496171.0699999998</v>
          </cell>
          <cell r="H26">
            <v>2364271.66</v>
          </cell>
        </row>
        <row r="27">
          <cell r="G27">
            <v>697879.6</v>
          </cell>
          <cell r="H27">
            <v>697879.6</v>
          </cell>
        </row>
        <row r="28">
          <cell r="G28">
            <v>5542.29</v>
          </cell>
          <cell r="H28">
            <v>5243.45</v>
          </cell>
        </row>
        <row r="30">
          <cell r="G30">
            <v>408459</v>
          </cell>
          <cell r="H30">
            <v>408459</v>
          </cell>
        </row>
        <row r="31">
          <cell r="G31">
            <v>316792.78000000003</v>
          </cell>
          <cell r="H31">
            <v>217179.26</v>
          </cell>
        </row>
        <row r="71">
          <cell r="H71">
            <v>293500</v>
          </cell>
          <cell r="M71">
            <v>284700</v>
          </cell>
        </row>
        <row r="72">
          <cell r="G72">
            <v>3811400</v>
          </cell>
          <cell r="H72">
            <v>3526696.1</v>
          </cell>
        </row>
        <row r="73">
          <cell r="G73">
            <v>762280</v>
          </cell>
          <cell r="H73">
            <v>762280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C42"/>
  <sheetViews>
    <sheetView topLeftCell="A25" zoomScale="69" zoomScaleNormal="69" workbookViewId="0">
      <selection activeCell="B38" sqref="B38:F42"/>
    </sheetView>
  </sheetViews>
  <sheetFormatPr defaultRowHeight="15" x14ac:dyDescent="0.25"/>
  <cols>
    <col min="1" max="1" width="5" style="45" customWidth="1"/>
    <col min="2" max="2" width="51" style="45" customWidth="1"/>
    <col min="3" max="3" width="13.85546875" style="45" customWidth="1"/>
    <col min="4" max="4" width="15.28515625" style="45" customWidth="1"/>
    <col min="5" max="6" width="13.140625" style="45" customWidth="1"/>
    <col min="7" max="9" width="12.42578125" style="45" hidden="1" customWidth="1"/>
    <col min="10" max="10" width="12.5703125" style="45" hidden="1" customWidth="1"/>
    <col min="11" max="14" width="12.42578125" style="45" hidden="1" customWidth="1"/>
    <col min="15" max="16" width="12.42578125" style="45" customWidth="1"/>
    <col min="17" max="17" width="15.7109375" style="45" customWidth="1"/>
    <col min="18" max="18" width="12.42578125" style="45" customWidth="1"/>
    <col min="19" max="19" width="13" style="45" customWidth="1"/>
    <col min="20" max="20" width="41.42578125" style="45" customWidth="1"/>
    <col min="21" max="25" width="9.140625" style="45"/>
    <col min="26" max="26" width="18.42578125" style="45" customWidth="1"/>
    <col min="27" max="27" width="21.42578125" style="45" customWidth="1"/>
    <col min="28" max="266" width="9.140625" style="45"/>
    <col min="267" max="267" width="5" style="45" customWidth="1"/>
    <col min="268" max="268" width="51" style="45" customWidth="1"/>
    <col min="269" max="269" width="13.85546875" style="45" customWidth="1"/>
    <col min="270" max="270" width="15.28515625" style="45" customWidth="1"/>
    <col min="271" max="272" width="13.140625" style="45" customWidth="1"/>
    <col min="273" max="273" width="16" style="45" customWidth="1"/>
    <col min="274" max="275" width="12.42578125" style="45" customWidth="1"/>
    <col min="276" max="276" width="41.42578125" style="45" customWidth="1"/>
    <col min="277" max="281" width="9.140625" style="45"/>
    <col min="282" max="282" width="18.42578125" style="45" customWidth="1"/>
    <col min="283" max="522" width="9.140625" style="45"/>
    <col min="523" max="523" width="5" style="45" customWidth="1"/>
    <col min="524" max="524" width="51" style="45" customWidth="1"/>
    <col min="525" max="525" width="13.85546875" style="45" customWidth="1"/>
    <col min="526" max="526" width="15.28515625" style="45" customWidth="1"/>
    <col min="527" max="528" width="13.140625" style="45" customWidth="1"/>
    <col min="529" max="529" width="16" style="45" customWidth="1"/>
    <col min="530" max="531" width="12.42578125" style="45" customWidth="1"/>
    <col min="532" max="532" width="41.42578125" style="45" customWidth="1"/>
    <col min="533" max="537" width="9.140625" style="45"/>
    <col min="538" max="538" width="18.42578125" style="45" customWidth="1"/>
    <col min="539" max="778" width="9.140625" style="45"/>
    <col min="779" max="779" width="5" style="45" customWidth="1"/>
    <col min="780" max="780" width="51" style="45" customWidth="1"/>
    <col min="781" max="781" width="13.85546875" style="45" customWidth="1"/>
    <col min="782" max="782" width="15.28515625" style="45" customWidth="1"/>
    <col min="783" max="784" width="13.140625" style="45" customWidth="1"/>
    <col min="785" max="785" width="16" style="45" customWidth="1"/>
    <col min="786" max="787" width="12.42578125" style="45" customWidth="1"/>
    <col min="788" max="788" width="41.42578125" style="45" customWidth="1"/>
    <col min="789" max="793" width="9.140625" style="45"/>
    <col min="794" max="794" width="18.42578125" style="45" customWidth="1"/>
    <col min="795" max="1034" width="9.140625" style="45"/>
    <col min="1035" max="1035" width="5" style="45" customWidth="1"/>
    <col min="1036" max="1036" width="51" style="45" customWidth="1"/>
    <col min="1037" max="1037" width="13.85546875" style="45" customWidth="1"/>
    <col min="1038" max="1038" width="15.28515625" style="45" customWidth="1"/>
    <col min="1039" max="1040" width="13.140625" style="45" customWidth="1"/>
    <col min="1041" max="1041" width="16" style="45" customWidth="1"/>
    <col min="1042" max="1043" width="12.42578125" style="45" customWidth="1"/>
    <col min="1044" max="1044" width="41.42578125" style="45" customWidth="1"/>
    <col min="1045" max="1049" width="9.140625" style="45"/>
    <col min="1050" max="1050" width="18.42578125" style="45" customWidth="1"/>
    <col min="1051" max="1290" width="9.140625" style="45"/>
    <col min="1291" max="1291" width="5" style="45" customWidth="1"/>
    <col min="1292" max="1292" width="51" style="45" customWidth="1"/>
    <col min="1293" max="1293" width="13.85546875" style="45" customWidth="1"/>
    <col min="1294" max="1294" width="15.28515625" style="45" customWidth="1"/>
    <col min="1295" max="1296" width="13.140625" style="45" customWidth="1"/>
    <col min="1297" max="1297" width="16" style="45" customWidth="1"/>
    <col min="1298" max="1299" width="12.42578125" style="45" customWidth="1"/>
    <col min="1300" max="1300" width="41.42578125" style="45" customWidth="1"/>
    <col min="1301" max="1305" width="9.140625" style="45"/>
    <col min="1306" max="1306" width="18.42578125" style="45" customWidth="1"/>
    <col min="1307" max="1546" width="9.140625" style="45"/>
    <col min="1547" max="1547" width="5" style="45" customWidth="1"/>
    <col min="1548" max="1548" width="51" style="45" customWidth="1"/>
    <col min="1549" max="1549" width="13.85546875" style="45" customWidth="1"/>
    <col min="1550" max="1550" width="15.28515625" style="45" customWidth="1"/>
    <col min="1551" max="1552" width="13.140625" style="45" customWidth="1"/>
    <col min="1553" max="1553" width="16" style="45" customWidth="1"/>
    <col min="1554" max="1555" width="12.42578125" style="45" customWidth="1"/>
    <col min="1556" max="1556" width="41.42578125" style="45" customWidth="1"/>
    <col min="1557" max="1561" width="9.140625" style="45"/>
    <col min="1562" max="1562" width="18.42578125" style="45" customWidth="1"/>
    <col min="1563" max="1802" width="9.140625" style="45"/>
    <col min="1803" max="1803" width="5" style="45" customWidth="1"/>
    <col min="1804" max="1804" width="51" style="45" customWidth="1"/>
    <col min="1805" max="1805" width="13.85546875" style="45" customWidth="1"/>
    <col min="1806" max="1806" width="15.28515625" style="45" customWidth="1"/>
    <col min="1807" max="1808" width="13.140625" style="45" customWidth="1"/>
    <col min="1809" max="1809" width="16" style="45" customWidth="1"/>
    <col min="1810" max="1811" width="12.42578125" style="45" customWidth="1"/>
    <col min="1812" max="1812" width="41.42578125" style="45" customWidth="1"/>
    <col min="1813" max="1817" width="9.140625" style="45"/>
    <col min="1818" max="1818" width="18.42578125" style="45" customWidth="1"/>
    <col min="1819" max="2058" width="9.140625" style="45"/>
    <col min="2059" max="2059" width="5" style="45" customWidth="1"/>
    <col min="2060" max="2060" width="51" style="45" customWidth="1"/>
    <col min="2061" max="2061" width="13.85546875" style="45" customWidth="1"/>
    <col min="2062" max="2062" width="15.28515625" style="45" customWidth="1"/>
    <col min="2063" max="2064" width="13.140625" style="45" customWidth="1"/>
    <col min="2065" max="2065" width="16" style="45" customWidth="1"/>
    <col min="2066" max="2067" width="12.42578125" style="45" customWidth="1"/>
    <col min="2068" max="2068" width="41.42578125" style="45" customWidth="1"/>
    <col min="2069" max="2073" width="9.140625" style="45"/>
    <col min="2074" max="2074" width="18.42578125" style="45" customWidth="1"/>
    <col min="2075" max="2314" width="9.140625" style="45"/>
    <col min="2315" max="2315" width="5" style="45" customWidth="1"/>
    <col min="2316" max="2316" width="51" style="45" customWidth="1"/>
    <col min="2317" max="2317" width="13.85546875" style="45" customWidth="1"/>
    <col min="2318" max="2318" width="15.28515625" style="45" customWidth="1"/>
    <col min="2319" max="2320" width="13.140625" style="45" customWidth="1"/>
    <col min="2321" max="2321" width="16" style="45" customWidth="1"/>
    <col min="2322" max="2323" width="12.42578125" style="45" customWidth="1"/>
    <col min="2324" max="2324" width="41.42578125" style="45" customWidth="1"/>
    <col min="2325" max="2329" width="9.140625" style="45"/>
    <col min="2330" max="2330" width="18.42578125" style="45" customWidth="1"/>
    <col min="2331" max="2570" width="9.140625" style="45"/>
    <col min="2571" max="2571" width="5" style="45" customWidth="1"/>
    <col min="2572" max="2572" width="51" style="45" customWidth="1"/>
    <col min="2573" max="2573" width="13.85546875" style="45" customWidth="1"/>
    <col min="2574" max="2574" width="15.28515625" style="45" customWidth="1"/>
    <col min="2575" max="2576" width="13.140625" style="45" customWidth="1"/>
    <col min="2577" max="2577" width="16" style="45" customWidth="1"/>
    <col min="2578" max="2579" width="12.42578125" style="45" customWidth="1"/>
    <col min="2580" max="2580" width="41.42578125" style="45" customWidth="1"/>
    <col min="2581" max="2585" width="9.140625" style="45"/>
    <col min="2586" max="2586" width="18.42578125" style="45" customWidth="1"/>
    <col min="2587" max="2826" width="9.140625" style="45"/>
    <col min="2827" max="2827" width="5" style="45" customWidth="1"/>
    <col min="2828" max="2828" width="51" style="45" customWidth="1"/>
    <col min="2829" max="2829" width="13.85546875" style="45" customWidth="1"/>
    <col min="2830" max="2830" width="15.28515625" style="45" customWidth="1"/>
    <col min="2831" max="2832" width="13.140625" style="45" customWidth="1"/>
    <col min="2833" max="2833" width="16" style="45" customWidth="1"/>
    <col min="2834" max="2835" width="12.42578125" style="45" customWidth="1"/>
    <col min="2836" max="2836" width="41.42578125" style="45" customWidth="1"/>
    <col min="2837" max="2841" width="9.140625" style="45"/>
    <col min="2842" max="2842" width="18.42578125" style="45" customWidth="1"/>
    <col min="2843" max="3082" width="9.140625" style="45"/>
    <col min="3083" max="3083" width="5" style="45" customWidth="1"/>
    <col min="3084" max="3084" width="51" style="45" customWidth="1"/>
    <col min="3085" max="3085" width="13.85546875" style="45" customWidth="1"/>
    <col min="3086" max="3086" width="15.28515625" style="45" customWidth="1"/>
    <col min="3087" max="3088" width="13.140625" style="45" customWidth="1"/>
    <col min="3089" max="3089" width="16" style="45" customWidth="1"/>
    <col min="3090" max="3091" width="12.42578125" style="45" customWidth="1"/>
    <col min="3092" max="3092" width="41.42578125" style="45" customWidth="1"/>
    <col min="3093" max="3097" width="9.140625" style="45"/>
    <col min="3098" max="3098" width="18.42578125" style="45" customWidth="1"/>
    <col min="3099" max="3338" width="9.140625" style="45"/>
    <col min="3339" max="3339" width="5" style="45" customWidth="1"/>
    <col min="3340" max="3340" width="51" style="45" customWidth="1"/>
    <col min="3341" max="3341" width="13.85546875" style="45" customWidth="1"/>
    <col min="3342" max="3342" width="15.28515625" style="45" customWidth="1"/>
    <col min="3343" max="3344" width="13.140625" style="45" customWidth="1"/>
    <col min="3345" max="3345" width="16" style="45" customWidth="1"/>
    <col min="3346" max="3347" width="12.42578125" style="45" customWidth="1"/>
    <col min="3348" max="3348" width="41.42578125" style="45" customWidth="1"/>
    <col min="3349" max="3353" width="9.140625" style="45"/>
    <col min="3354" max="3354" width="18.42578125" style="45" customWidth="1"/>
    <col min="3355" max="3594" width="9.140625" style="45"/>
    <col min="3595" max="3595" width="5" style="45" customWidth="1"/>
    <col min="3596" max="3596" width="51" style="45" customWidth="1"/>
    <col min="3597" max="3597" width="13.85546875" style="45" customWidth="1"/>
    <col min="3598" max="3598" width="15.28515625" style="45" customWidth="1"/>
    <col min="3599" max="3600" width="13.140625" style="45" customWidth="1"/>
    <col min="3601" max="3601" width="16" style="45" customWidth="1"/>
    <col min="3602" max="3603" width="12.42578125" style="45" customWidth="1"/>
    <col min="3604" max="3604" width="41.42578125" style="45" customWidth="1"/>
    <col min="3605" max="3609" width="9.140625" style="45"/>
    <col min="3610" max="3610" width="18.42578125" style="45" customWidth="1"/>
    <col min="3611" max="3850" width="9.140625" style="45"/>
    <col min="3851" max="3851" width="5" style="45" customWidth="1"/>
    <col min="3852" max="3852" width="51" style="45" customWidth="1"/>
    <col min="3853" max="3853" width="13.85546875" style="45" customWidth="1"/>
    <col min="3854" max="3854" width="15.28515625" style="45" customWidth="1"/>
    <col min="3855" max="3856" width="13.140625" style="45" customWidth="1"/>
    <col min="3857" max="3857" width="16" style="45" customWidth="1"/>
    <col min="3858" max="3859" width="12.42578125" style="45" customWidth="1"/>
    <col min="3860" max="3860" width="41.42578125" style="45" customWidth="1"/>
    <col min="3861" max="3865" width="9.140625" style="45"/>
    <col min="3866" max="3866" width="18.42578125" style="45" customWidth="1"/>
    <col min="3867" max="4106" width="9.140625" style="45"/>
    <col min="4107" max="4107" width="5" style="45" customWidth="1"/>
    <col min="4108" max="4108" width="51" style="45" customWidth="1"/>
    <col min="4109" max="4109" width="13.85546875" style="45" customWidth="1"/>
    <col min="4110" max="4110" width="15.28515625" style="45" customWidth="1"/>
    <col min="4111" max="4112" width="13.140625" style="45" customWidth="1"/>
    <col min="4113" max="4113" width="16" style="45" customWidth="1"/>
    <col min="4114" max="4115" width="12.42578125" style="45" customWidth="1"/>
    <col min="4116" max="4116" width="41.42578125" style="45" customWidth="1"/>
    <col min="4117" max="4121" width="9.140625" style="45"/>
    <col min="4122" max="4122" width="18.42578125" style="45" customWidth="1"/>
    <col min="4123" max="4362" width="9.140625" style="45"/>
    <col min="4363" max="4363" width="5" style="45" customWidth="1"/>
    <col min="4364" max="4364" width="51" style="45" customWidth="1"/>
    <col min="4365" max="4365" width="13.85546875" style="45" customWidth="1"/>
    <col min="4366" max="4366" width="15.28515625" style="45" customWidth="1"/>
    <col min="4367" max="4368" width="13.140625" style="45" customWidth="1"/>
    <col min="4369" max="4369" width="16" style="45" customWidth="1"/>
    <col min="4370" max="4371" width="12.42578125" style="45" customWidth="1"/>
    <col min="4372" max="4372" width="41.42578125" style="45" customWidth="1"/>
    <col min="4373" max="4377" width="9.140625" style="45"/>
    <col min="4378" max="4378" width="18.42578125" style="45" customWidth="1"/>
    <col min="4379" max="4618" width="9.140625" style="45"/>
    <col min="4619" max="4619" width="5" style="45" customWidth="1"/>
    <col min="4620" max="4620" width="51" style="45" customWidth="1"/>
    <col min="4621" max="4621" width="13.85546875" style="45" customWidth="1"/>
    <col min="4622" max="4622" width="15.28515625" style="45" customWidth="1"/>
    <col min="4623" max="4624" width="13.140625" style="45" customWidth="1"/>
    <col min="4625" max="4625" width="16" style="45" customWidth="1"/>
    <col min="4626" max="4627" width="12.42578125" style="45" customWidth="1"/>
    <col min="4628" max="4628" width="41.42578125" style="45" customWidth="1"/>
    <col min="4629" max="4633" width="9.140625" style="45"/>
    <col min="4634" max="4634" width="18.42578125" style="45" customWidth="1"/>
    <col min="4635" max="4874" width="9.140625" style="45"/>
    <col min="4875" max="4875" width="5" style="45" customWidth="1"/>
    <col min="4876" max="4876" width="51" style="45" customWidth="1"/>
    <col min="4877" max="4877" width="13.85546875" style="45" customWidth="1"/>
    <col min="4878" max="4878" width="15.28515625" style="45" customWidth="1"/>
    <col min="4879" max="4880" width="13.140625" style="45" customWidth="1"/>
    <col min="4881" max="4881" width="16" style="45" customWidth="1"/>
    <col min="4882" max="4883" width="12.42578125" style="45" customWidth="1"/>
    <col min="4884" max="4884" width="41.42578125" style="45" customWidth="1"/>
    <col min="4885" max="4889" width="9.140625" style="45"/>
    <col min="4890" max="4890" width="18.42578125" style="45" customWidth="1"/>
    <col min="4891" max="5130" width="9.140625" style="45"/>
    <col min="5131" max="5131" width="5" style="45" customWidth="1"/>
    <col min="5132" max="5132" width="51" style="45" customWidth="1"/>
    <col min="5133" max="5133" width="13.85546875" style="45" customWidth="1"/>
    <col min="5134" max="5134" width="15.28515625" style="45" customWidth="1"/>
    <col min="5135" max="5136" width="13.140625" style="45" customWidth="1"/>
    <col min="5137" max="5137" width="16" style="45" customWidth="1"/>
    <col min="5138" max="5139" width="12.42578125" style="45" customWidth="1"/>
    <col min="5140" max="5140" width="41.42578125" style="45" customWidth="1"/>
    <col min="5141" max="5145" width="9.140625" style="45"/>
    <col min="5146" max="5146" width="18.42578125" style="45" customWidth="1"/>
    <col min="5147" max="5386" width="9.140625" style="45"/>
    <col min="5387" max="5387" width="5" style="45" customWidth="1"/>
    <col min="5388" max="5388" width="51" style="45" customWidth="1"/>
    <col min="5389" max="5389" width="13.85546875" style="45" customWidth="1"/>
    <col min="5390" max="5390" width="15.28515625" style="45" customWidth="1"/>
    <col min="5391" max="5392" width="13.140625" style="45" customWidth="1"/>
    <col min="5393" max="5393" width="16" style="45" customWidth="1"/>
    <col min="5394" max="5395" width="12.42578125" style="45" customWidth="1"/>
    <col min="5396" max="5396" width="41.42578125" style="45" customWidth="1"/>
    <col min="5397" max="5401" width="9.140625" style="45"/>
    <col min="5402" max="5402" width="18.42578125" style="45" customWidth="1"/>
    <col min="5403" max="5642" width="9.140625" style="45"/>
    <col min="5643" max="5643" width="5" style="45" customWidth="1"/>
    <col min="5644" max="5644" width="51" style="45" customWidth="1"/>
    <col min="5645" max="5645" width="13.85546875" style="45" customWidth="1"/>
    <col min="5646" max="5646" width="15.28515625" style="45" customWidth="1"/>
    <col min="5647" max="5648" width="13.140625" style="45" customWidth="1"/>
    <col min="5649" max="5649" width="16" style="45" customWidth="1"/>
    <col min="5650" max="5651" width="12.42578125" style="45" customWidth="1"/>
    <col min="5652" max="5652" width="41.42578125" style="45" customWidth="1"/>
    <col min="5653" max="5657" width="9.140625" style="45"/>
    <col min="5658" max="5658" width="18.42578125" style="45" customWidth="1"/>
    <col min="5659" max="5898" width="9.140625" style="45"/>
    <col min="5899" max="5899" width="5" style="45" customWidth="1"/>
    <col min="5900" max="5900" width="51" style="45" customWidth="1"/>
    <col min="5901" max="5901" width="13.85546875" style="45" customWidth="1"/>
    <col min="5902" max="5902" width="15.28515625" style="45" customWidth="1"/>
    <col min="5903" max="5904" width="13.140625" style="45" customWidth="1"/>
    <col min="5905" max="5905" width="16" style="45" customWidth="1"/>
    <col min="5906" max="5907" width="12.42578125" style="45" customWidth="1"/>
    <col min="5908" max="5908" width="41.42578125" style="45" customWidth="1"/>
    <col min="5909" max="5913" width="9.140625" style="45"/>
    <col min="5914" max="5914" width="18.42578125" style="45" customWidth="1"/>
    <col min="5915" max="6154" width="9.140625" style="45"/>
    <col min="6155" max="6155" width="5" style="45" customWidth="1"/>
    <col min="6156" max="6156" width="51" style="45" customWidth="1"/>
    <col min="6157" max="6157" width="13.85546875" style="45" customWidth="1"/>
    <col min="6158" max="6158" width="15.28515625" style="45" customWidth="1"/>
    <col min="6159" max="6160" width="13.140625" style="45" customWidth="1"/>
    <col min="6161" max="6161" width="16" style="45" customWidth="1"/>
    <col min="6162" max="6163" width="12.42578125" style="45" customWidth="1"/>
    <col min="6164" max="6164" width="41.42578125" style="45" customWidth="1"/>
    <col min="6165" max="6169" width="9.140625" style="45"/>
    <col min="6170" max="6170" width="18.42578125" style="45" customWidth="1"/>
    <col min="6171" max="6410" width="9.140625" style="45"/>
    <col min="6411" max="6411" width="5" style="45" customWidth="1"/>
    <col min="6412" max="6412" width="51" style="45" customWidth="1"/>
    <col min="6413" max="6413" width="13.85546875" style="45" customWidth="1"/>
    <col min="6414" max="6414" width="15.28515625" style="45" customWidth="1"/>
    <col min="6415" max="6416" width="13.140625" style="45" customWidth="1"/>
    <col min="6417" max="6417" width="16" style="45" customWidth="1"/>
    <col min="6418" max="6419" width="12.42578125" style="45" customWidth="1"/>
    <col min="6420" max="6420" width="41.42578125" style="45" customWidth="1"/>
    <col min="6421" max="6425" width="9.140625" style="45"/>
    <col min="6426" max="6426" width="18.42578125" style="45" customWidth="1"/>
    <col min="6427" max="6666" width="9.140625" style="45"/>
    <col min="6667" max="6667" width="5" style="45" customWidth="1"/>
    <col min="6668" max="6668" width="51" style="45" customWidth="1"/>
    <col min="6669" max="6669" width="13.85546875" style="45" customWidth="1"/>
    <col min="6670" max="6670" width="15.28515625" style="45" customWidth="1"/>
    <col min="6671" max="6672" width="13.140625" style="45" customWidth="1"/>
    <col min="6673" max="6673" width="16" style="45" customWidth="1"/>
    <col min="6674" max="6675" width="12.42578125" style="45" customWidth="1"/>
    <col min="6676" max="6676" width="41.42578125" style="45" customWidth="1"/>
    <col min="6677" max="6681" width="9.140625" style="45"/>
    <col min="6682" max="6682" width="18.42578125" style="45" customWidth="1"/>
    <col min="6683" max="6922" width="9.140625" style="45"/>
    <col min="6923" max="6923" width="5" style="45" customWidth="1"/>
    <col min="6924" max="6924" width="51" style="45" customWidth="1"/>
    <col min="6925" max="6925" width="13.85546875" style="45" customWidth="1"/>
    <col min="6926" max="6926" width="15.28515625" style="45" customWidth="1"/>
    <col min="6927" max="6928" width="13.140625" style="45" customWidth="1"/>
    <col min="6929" max="6929" width="16" style="45" customWidth="1"/>
    <col min="6930" max="6931" width="12.42578125" style="45" customWidth="1"/>
    <col min="6932" max="6932" width="41.42578125" style="45" customWidth="1"/>
    <col min="6933" max="6937" width="9.140625" style="45"/>
    <col min="6938" max="6938" width="18.42578125" style="45" customWidth="1"/>
    <col min="6939" max="7178" width="9.140625" style="45"/>
    <col min="7179" max="7179" width="5" style="45" customWidth="1"/>
    <col min="7180" max="7180" width="51" style="45" customWidth="1"/>
    <col min="7181" max="7181" width="13.85546875" style="45" customWidth="1"/>
    <col min="7182" max="7182" width="15.28515625" style="45" customWidth="1"/>
    <col min="7183" max="7184" width="13.140625" style="45" customWidth="1"/>
    <col min="7185" max="7185" width="16" style="45" customWidth="1"/>
    <col min="7186" max="7187" width="12.42578125" style="45" customWidth="1"/>
    <col min="7188" max="7188" width="41.42578125" style="45" customWidth="1"/>
    <col min="7189" max="7193" width="9.140625" style="45"/>
    <col min="7194" max="7194" width="18.42578125" style="45" customWidth="1"/>
    <col min="7195" max="7434" width="9.140625" style="45"/>
    <col min="7435" max="7435" width="5" style="45" customWidth="1"/>
    <col min="7436" max="7436" width="51" style="45" customWidth="1"/>
    <col min="7437" max="7437" width="13.85546875" style="45" customWidth="1"/>
    <col min="7438" max="7438" width="15.28515625" style="45" customWidth="1"/>
    <col min="7439" max="7440" width="13.140625" style="45" customWidth="1"/>
    <col min="7441" max="7441" width="16" style="45" customWidth="1"/>
    <col min="7442" max="7443" width="12.42578125" style="45" customWidth="1"/>
    <col min="7444" max="7444" width="41.42578125" style="45" customWidth="1"/>
    <col min="7445" max="7449" width="9.140625" style="45"/>
    <col min="7450" max="7450" width="18.42578125" style="45" customWidth="1"/>
    <col min="7451" max="7690" width="9.140625" style="45"/>
    <col min="7691" max="7691" width="5" style="45" customWidth="1"/>
    <col min="7692" max="7692" width="51" style="45" customWidth="1"/>
    <col min="7693" max="7693" width="13.85546875" style="45" customWidth="1"/>
    <col min="7694" max="7694" width="15.28515625" style="45" customWidth="1"/>
    <col min="7695" max="7696" width="13.140625" style="45" customWidth="1"/>
    <col min="7697" max="7697" width="16" style="45" customWidth="1"/>
    <col min="7698" max="7699" width="12.42578125" style="45" customWidth="1"/>
    <col min="7700" max="7700" width="41.42578125" style="45" customWidth="1"/>
    <col min="7701" max="7705" width="9.140625" style="45"/>
    <col min="7706" max="7706" width="18.42578125" style="45" customWidth="1"/>
    <col min="7707" max="7946" width="9.140625" style="45"/>
    <col min="7947" max="7947" width="5" style="45" customWidth="1"/>
    <col min="7948" max="7948" width="51" style="45" customWidth="1"/>
    <col min="7949" max="7949" width="13.85546875" style="45" customWidth="1"/>
    <col min="7950" max="7950" width="15.28515625" style="45" customWidth="1"/>
    <col min="7951" max="7952" width="13.140625" style="45" customWidth="1"/>
    <col min="7953" max="7953" width="16" style="45" customWidth="1"/>
    <col min="7954" max="7955" width="12.42578125" style="45" customWidth="1"/>
    <col min="7956" max="7956" width="41.42578125" style="45" customWidth="1"/>
    <col min="7957" max="7961" width="9.140625" style="45"/>
    <col min="7962" max="7962" width="18.42578125" style="45" customWidth="1"/>
    <col min="7963" max="8202" width="9.140625" style="45"/>
    <col min="8203" max="8203" width="5" style="45" customWidth="1"/>
    <col min="8204" max="8204" width="51" style="45" customWidth="1"/>
    <col min="8205" max="8205" width="13.85546875" style="45" customWidth="1"/>
    <col min="8206" max="8206" width="15.28515625" style="45" customWidth="1"/>
    <col min="8207" max="8208" width="13.140625" style="45" customWidth="1"/>
    <col min="8209" max="8209" width="16" style="45" customWidth="1"/>
    <col min="8210" max="8211" width="12.42578125" style="45" customWidth="1"/>
    <col min="8212" max="8212" width="41.42578125" style="45" customWidth="1"/>
    <col min="8213" max="8217" width="9.140625" style="45"/>
    <col min="8218" max="8218" width="18.42578125" style="45" customWidth="1"/>
    <col min="8219" max="8458" width="9.140625" style="45"/>
    <col min="8459" max="8459" width="5" style="45" customWidth="1"/>
    <col min="8460" max="8460" width="51" style="45" customWidth="1"/>
    <col min="8461" max="8461" width="13.85546875" style="45" customWidth="1"/>
    <col min="8462" max="8462" width="15.28515625" style="45" customWidth="1"/>
    <col min="8463" max="8464" width="13.140625" style="45" customWidth="1"/>
    <col min="8465" max="8465" width="16" style="45" customWidth="1"/>
    <col min="8466" max="8467" width="12.42578125" style="45" customWidth="1"/>
    <col min="8468" max="8468" width="41.42578125" style="45" customWidth="1"/>
    <col min="8469" max="8473" width="9.140625" style="45"/>
    <col min="8474" max="8474" width="18.42578125" style="45" customWidth="1"/>
    <col min="8475" max="8714" width="9.140625" style="45"/>
    <col min="8715" max="8715" width="5" style="45" customWidth="1"/>
    <col min="8716" max="8716" width="51" style="45" customWidth="1"/>
    <col min="8717" max="8717" width="13.85546875" style="45" customWidth="1"/>
    <col min="8718" max="8718" width="15.28515625" style="45" customWidth="1"/>
    <col min="8719" max="8720" width="13.140625" style="45" customWidth="1"/>
    <col min="8721" max="8721" width="16" style="45" customWidth="1"/>
    <col min="8722" max="8723" width="12.42578125" style="45" customWidth="1"/>
    <col min="8724" max="8724" width="41.42578125" style="45" customWidth="1"/>
    <col min="8725" max="8729" width="9.140625" style="45"/>
    <col min="8730" max="8730" width="18.42578125" style="45" customWidth="1"/>
    <col min="8731" max="8970" width="9.140625" style="45"/>
    <col min="8971" max="8971" width="5" style="45" customWidth="1"/>
    <col min="8972" max="8972" width="51" style="45" customWidth="1"/>
    <col min="8973" max="8973" width="13.85546875" style="45" customWidth="1"/>
    <col min="8974" max="8974" width="15.28515625" style="45" customWidth="1"/>
    <col min="8975" max="8976" width="13.140625" style="45" customWidth="1"/>
    <col min="8977" max="8977" width="16" style="45" customWidth="1"/>
    <col min="8978" max="8979" width="12.42578125" style="45" customWidth="1"/>
    <col min="8980" max="8980" width="41.42578125" style="45" customWidth="1"/>
    <col min="8981" max="8985" width="9.140625" style="45"/>
    <col min="8986" max="8986" width="18.42578125" style="45" customWidth="1"/>
    <col min="8987" max="9226" width="9.140625" style="45"/>
    <col min="9227" max="9227" width="5" style="45" customWidth="1"/>
    <col min="9228" max="9228" width="51" style="45" customWidth="1"/>
    <col min="9229" max="9229" width="13.85546875" style="45" customWidth="1"/>
    <col min="9230" max="9230" width="15.28515625" style="45" customWidth="1"/>
    <col min="9231" max="9232" width="13.140625" style="45" customWidth="1"/>
    <col min="9233" max="9233" width="16" style="45" customWidth="1"/>
    <col min="9234" max="9235" width="12.42578125" style="45" customWidth="1"/>
    <col min="9236" max="9236" width="41.42578125" style="45" customWidth="1"/>
    <col min="9237" max="9241" width="9.140625" style="45"/>
    <col min="9242" max="9242" width="18.42578125" style="45" customWidth="1"/>
    <col min="9243" max="9482" width="9.140625" style="45"/>
    <col min="9483" max="9483" width="5" style="45" customWidth="1"/>
    <col min="9484" max="9484" width="51" style="45" customWidth="1"/>
    <col min="9485" max="9485" width="13.85546875" style="45" customWidth="1"/>
    <col min="9486" max="9486" width="15.28515625" style="45" customWidth="1"/>
    <col min="9487" max="9488" width="13.140625" style="45" customWidth="1"/>
    <col min="9489" max="9489" width="16" style="45" customWidth="1"/>
    <col min="9490" max="9491" width="12.42578125" style="45" customWidth="1"/>
    <col min="9492" max="9492" width="41.42578125" style="45" customWidth="1"/>
    <col min="9493" max="9497" width="9.140625" style="45"/>
    <col min="9498" max="9498" width="18.42578125" style="45" customWidth="1"/>
    <col min="9499" max="9738" width="9.140625" style="45"/>
    <col min="9739" max="9739" width="5" style="45" customWidth="1"/>
    <col min="9740" max="9740" width="51" style="45" customWidth="1"/>
    <col min="9741" max="9741" width="13.85546875" style="45" customWidth="1"/>
    <col min="9742" max="9742" width="15.28515625" style="45" customWidth="1"/>
    <col min="9743" max="9744" width="13.140625" style="45" customWidth="1"/>
    <col min="9745" max="9745" width="16" style="45" customWidth="1"/>
    <col min="9746" max="9747" width="12.42578125" style="45" customWidth="1"/>
    <col min="9748" max="9748" width="41.42578125" style="45" customWidth="1"/>
    <col min="9749" max="9753" width="9.140625" style="45"/>
    <col min="9754" max="9754" width="18.42578125" style="45" customWidth="1"/>
    <col min="9755" max="9994" width="9.140625" style="45"/>
    <col min="9995" max="9995" width="5" style="45" customWidth="1"/>
    <col min="9996" max="9996" width="51" style="45" customWidth="1"/>
    <col min="9997" max="9997" width="13.85546875" style="45" customWidth="1"/>
    <col min="9998" max="9998" width="15.28515625" style="45" customWidth="1"/>
    <col min="9999" max="10000" width="13.140625" style="45" customWidth="1"/>
    <col min="10001" max="10001" width="16" style="45" customWidth="1"/>
    <col min="10002" max="10003" width="12.42578125" style="45" customWidth="1"/>
    <col min="10004" max="10004" width="41.42578125" style="45" customWidth="1"/>
    <col min="10005" max="10009" width="9.140625" style="45"/>
    <col min="10010" max="10010" width="18.42578125" style="45" customWidth="1"/>
    <col min="10011" max="10250" width="9.140625" style="45"/>
    <col min="10251" max="10251" width="5" style="45" customWidth="1"/>
    <col min="10252" max="10252" width="51" style="45" customWidth="1"/>
    <col min="10253" max="10253" width="13.85546875" style="45" customWidth="1"/>
    <col min="10254" max="10254" width="15.28515625" style="45" customWidth="1"/>
    <col min="10255" max="10256" width="13.140625" style="45" customWidth="1"/>
    <col min="10257" max="10257" width="16" style="45" customWidth="1"/>
    <col min="10258" max="10259" width="12.42578125" style="45" customWidth="1"/>
    <col min="10260" max="10260" width="41.42578125" style="45" customWidth="1"/>
    <col min="10261" max="10265" width="9.140625" style="45"/>
    <col min="10266" max="10266" width="18.42578125" style="45" customWidth="1"/>
    <col min="10267" max="10506" width="9.140625" style="45"/>
    <col min="10507" max="10507" width="5" style="45" customWidth="1"/>
    <col min="10508" max="10508" width="51" style="45" customWidth="1"/>
    <col min="10509" max="10509" width="13.85546875" style="45" customWidth="1"/>
    <col min="10510" max="10510" width="15.28515625" style="45" customWidth="1"/>
    <col min="10511" max="10512" width="13.140625" style="45" customWidth="1"/>
    <col min="10513" max="10513" width="16" style="45" customWidth="1"/>
    <col min="10514" max="10515" width="12.42578125" style="45" customWidth="1"/>
    <col min="10516" max="10516" width="41.42578125" style="45" customWidth="1"/>
    <col min="10517" max="10521" width="9.140625" style="45"/>
    <col min="10522" max="10522" width="18.42578125" style="45" customWidth="1"/>
    <col min="10523" max="10762" width="9.140625" style="45"/>
    <col min="10763" max="10763" width="5" style="45" customWidth="1"/>
    <col min="10764" max="10764" width="51" style="45" customWidth="1"/>
    <col min="10765" max="10765" width="13.85546875" style="45" customWidth="1"/>
    <col min="10766" max="10766" width="15.28515625" style="45" customWidth="1"/>
    <col min="10767" max="10768" width="13.140625" style="45" customWidth="1"/>
    <col min="10769" max="10769" width="16" style="45" customWidth="1"/>
    <col min="10770" max="10771" width="12.42578125" style="45" customWidth="1"/>
    <col min="10772" max="10772" width="41.42578125" style="45" customWidth="1"/>
    <col min="10773" max="10777" width="9.140625" style="45"/>
    <col min="10778" max="10778" width="18.42578125" style="45" customWidth="1"/>
    <col min="10779" max="11018" width="9.140625" style="45"/>
    <col min="11019" max="11019" width="5" style="45" customWidth="1"/>
    <col min="11020" max="11020" width="51" style="45" customWidth="1"/>
    <col min="11021" max="11021" width="13.85546875" style="45" customWidth="1"/>
    <col min="11022" max="11022" width="15.28515625" style="45" customWidth="1"/>
    <col min="11023" max="11024" width="13.140625" style="45" customWidth="1"/>
    <col min="11025" max="11025" width="16" style="45" customWidth="1"/>
    <col min="11026" max="11027" width="12.42578125" style="45" customWidth="1"/>
    <col min="11028" max="11028" width="41.42578125" style="45" customWidth="1"/>
    <col min="11029" max="11033" width="9.140625" style="45"/>
    <col min="11034" max="11034" width="18.42578125" style="45" customWidth="1"/>
    <col min="11035" max="11274" width="9.140625" style="45"/>
    <col min="11275" max="11275" width="5" style="45" customWidth="1"/>
    <col min="11276" max="11276" width="51" style="45" customWidth="1"/>
    <col min="11277" max="11277" width="13.85546875" style="45" customWidth="1"/>
    <col min="11278" max="11278" width="15.28515625" style="45" customWidth="1"/>
    <col min="11279" max="11280" width="13.140625" style="45" customWidth="1"/>
    <col min="11281" max="11281" width="16" style="45" customWidth="1"/>
    <col min="11282" max="11283" width="12.42578125" style="45" customWidth="1"/>
    <col min="11284" max="11284" width="41.42578125" style="45" customWidth="1"/>
    <col min="11285" max="11289" width="9.140625" style="45"/>
    <col min="11290" max="11290" width="18.42578125" style="45" customWidth="1"/>
    <col min="11291" max="11530" width="9.140625" style="45"/>
    <col min="11531" max="11531" width="5" style="45" customWidth="1"/>
    <col min="11532" max="11532" width="51" style="45" customWidth="1"/>
    <col min="11533" max="11533" width="13.85546875" style="45" customWidth="1"/>
    <col min="11534" max="11534" width="15.28515625" style="45" customWidth="1"/>
    <col min="11535" max="11536" width="13.140625" style="45" customWidth="1"/>
    <col min="11537" max="11537" width="16" style="45" customWidth="1"/>
    <col min="11538" max="11539" width="12.42578125" style="45" customWidth="1"/>
    <col min="11540" max="11540" width="41.42578125" style="45" customWidth="1"/>
    <col min="11541" max="11545" width="9.140625" style="45"/>
    <col min="11546" max="11546" width="18.42578125" style="45" customWidth="1"/>
    <col min="11547" max="11786" width="9.140625" style="45"/>
    <col min="11787" max="11787" width="5" style="45" customWidth="1"/>
    <col min="11788" max="11788" width="51" style="45" customWidth="1"/>
    <col min="11789" max="11789" width="13.85546875" style="45" customWidth="1"/>
    <col min="11790" max="11790" width="15.28515625" style="45" customWidth="1"/>
    <col min="11791" max="11792" width="13.140625" style="45" customWidth="1"/>
    <col min="11793" max="11793" width="16" style="45" customWidth="1"/>
    <col min="11794" max="11795" width="12.42578125" style="45" customWidth="1"/>
    <col min="11796" max="11796" width="41.42578125" style="45" customWidth="1"/>
    <col min="11797" max="11801" width="9.140625" style="45"/>
    <col min="11802" max="11802" width="18.42578125" style="45" customWidth="1"/>
    <col min="11803" max="12042" width="9.140625" style="45"/>
    <col min="12043" max="12043" width="5" style="45" customWidth="1"/>
    <col min="12044" max="12044" width="51" style="45" customWidth="1"/>
    <col min="12045" max="12045" width="13.85546875" style="45" customWidth="1"/>
    <col min="12046" max="12046" width="15.28515625" style="45" customWidth="1"/>
    <col min="12047" max="12048" width="13.140625" style="45" customWidth="1"/>
    <col min="12049" max="12049" width="16" style="45" customWidth="1"/>
    <col min="12050" max="12051" width="12.42578125" style="45" customWidth="1"/>
    <col min="12052" max="12052" width="41.42578125" style="45" customWidth="1"/>
    <col min="12053" max="12057" width="9.140625" style="45"/>
    <col min="12058" max="12058" width="18.42578125" style="45" customWidth="1"/>
    <col min="12059" max="12298" width="9.140625" style="45"/>
    <col min="12299" max="12299" width="5" style="45" customWidth="1"/>
    <col min="12300" max="12300" width="51" style="45" customWidth="1"/>
    <col min="12301" max="12301" width="13.85546875" style="45" customWidth="1"/>
    <col min="12302" max="12302" width="15.28515625" style="45" customWidth="1"/>
    <col min="12303" max="12304" width="13.140625" style="45" customWidth="1"/>
    <col min="12305" max="12305" width="16" style="45" customWidth="1"/>
    <col min="12306" max="12307" width="12.42578125" style="45" customWidth="1"/>
    <col min="12308" max="12308" width="41.42578125" style="45" customWidth="1"/>
    <col min="12309" max="12313" width="9.140625" style="45"/>
    <col min="12314" max="12314" width="18.42578125" style="45" customWidth="1"/>
    <col min="12315" max="12554" width="9.140625" style="45"/>
    <col min="12555" max="12555" width="5" style="45" customWidth="1"/>
    <col min="12556" max="12556" width="51" style="45" customWidth="1"/>
    <col min="12557" max="12557" width="13.85546875" style="45" customWidth="1"/>
    <col min="12558" max="12558" width="15.28515625" style="45" customWidth="1"/>
    <col min="12559" max="12560" width="13.140625" style="45" customWidth="1"/>
    <col min="12561" max="12561" width="16" style="45" customWidth="1"/>
    <col min="12562" max="12563" width="12.42578125" style="45" customWidth="1"/>
    <col min="12564" max="12564" width="41.42578125" style="45" customWidth="1"/>
    <col min="12565" max="12569" width="9.140625" style="45"/>
    <col min="12570" max="12570" width="18.42578125" style="45" customWidth="1"/>
    <col min="12571" max="12810" width="9.140625" style="45"/>
    <col min="12811" max="12811" width="5" style="45" customWidth="1"/>
    <col min="12812" max="12812" width="51" style="45" customWidth="1"/>
    <col min="12813" max="12813" width="13.85546875" style="45" customWidth="1"/>
    <col min="12814" max="12814" width="15.28515625" style="45" customWidth="1"/>
    <col min="12815" max="12816" width="13.140625" style="45" customWidth="1"/>
    <col min="12817" max="12817" width="16" style="45" customWidth="1"/>
    <col min="12818" max="12819" width="12.42578125" style="45" customWidth="1"/>
    <col min="12820" max="12820" width="41.42578125" style="45" customWidth="1"/>
    <col min="12821" max="12825" width="9.140625" style="45"/>
    <col min="12826" max="12826" width="18.42578125" style="45" customWidth="1"/>
    <col min="12827" max="13066" width="9.140625" style="45"/>
    <col min="13067" max="13067" width="5" style="45" customWidth="1"/>
    <col min="13068" max="13068" width="51" style="45" customWidth="1"/>
    <col min="13069" max="13069" width="13.85546875" style="45" customWidth="1"/>
    <col min="13070" max="13070" width="15.28515625" style="45" customWidth="1"/>
    <col min="13071" max="13072" width="13.140625" style="45" customWidth="1"/>
    <col min="13073" max="13073" width="16" style="45" customWidth="1"/>
    <col min="13074" max="13075" width="12.42578125" style="45" customWidth="1"/>
    <col min="13076" max="13076" width="41.42578125" style="45" customWidth="1"/>
    <col min="13077" max="13081" width="9.140625" style="45"/>
    <col min="13082" max="13082" width="18.42578125" style="45" customWidth="1"/>
    <col min="13083" max="13322" width="9.140625" style="45"/>
    <col min="13323" max="13323" width="5" style="45" customWidth="1"/>
    <col min="13324" max="13324" width="51" style="45" customWidth="1"/>
    <col min="13325" max="13325" width="13.85546875" style="45" customWidth="1"/>
    <col min="13326" max="13326" width="15.28515625" style="45" customWidth="1"/>
    <col min="13327" max="13328" width="13.140625" style="45" customWidth="1"/>
    <col min="13329" max="13329" width="16" style="45" customWidth="1"/>
    <col min="13330" max="13331" width="12.42578125" style="45" customWidth="1"/>
    <col min="13332" max="13332" width="41.42578125" style="45" customWidth="1"/>
    <col min="13333" max="13337" width="9.140625" style="45"/>
    <col min="13338" max="13338" width="18.42578125" style="45" customWidth="1"/>
    <col min="13339" max="13578" width="9.140625" style="45"/>
    <col min="13579" max="13579" width="5" style="45" customWidth="1"/>
    <col min="13580" max="13580" width="51" style="45" customWidth="1"/>
    <col min="13581" max="13581" width="13.85546875" style="45" customWidth="1"/>
    <col min="13582" max="13582" width="15.28515625" style="45" customWidth="1"/>
    <col min="13583" max="13584" width="13.140625" style="45" customWidth="1"/>
    <col min="13585" max="13585" width="16" style="45" customWidth="1"/>
    <col min="13586" max="13587" width="12.42578125" style="45" customWidth="1"/>
    <col min="13588" max="13588" width="41.42578125" style="45" customWidth="1"/>
    <col min="13589" max="13593" width="9.140625" style="45"/>
    <col min="13594" max="13594" width="18.42578125" style="45" customWidth="1"/>
    <col min="13595" max="13834" width="9.140625" style="45"/>
    <col min="13835" max="13835" width="5" style="45" customWidth="1"/>
    <col min="13836" max="13836" width="51" style="45" customWidth="1"/>
    <col min="13837" max="13837" width="13.85546875" style="45" customWidth="1"/>
    <col min="13838" max="13838" width="15.28515625" style="45" customWidth="1"/>
    <col min="13839" max="13840" width="13.140625" style="45" customWidth="1"/>
    <col min="13841" max="13841" width="16" style="45" customWidth="1"/>
    <col min="13842" max="13843" width="12.42578125" style="45" customWidth="1"/>
    <col min="13844" max="13844" width="41.42578125" style="45" customWidth="1"/>
    <col min="13845" max="13849" width="9.140625" style="45"/>
    <col min="13850" max="13850" width="18.42578125" style="45" customWidth="1"/>
    <col min="13851" max="14090" width="9.140625" style="45"/>
    <col min="14091" max="14091" width="5" style="45" customWidth="1"/>
    <col min="14092" max="14092" width="51" style="45" customWidth="1"/>
    <col min="14093" max="14093" width="13.85546875" style="45" customWidth="1"/>
    <col min="14094" max="14094" width="15.28515625" style="45" customWidth="1"/>
    <col min="14095" max="14096" width="13.140625" style="45" customWidth="1"/>
    <col min="14097" max="14097" width="16" style="45" customWidth="1"/>
    <col min="14098" max="14099" width="12.42578125" style="45" customWidth="1"/>
    <col min="14100" max="14100" width="41.42578125" style="45" customWidth="1"/>
    <col min="14101" max="14105" width="9.140625" style="45"/>
    <col min="14106" max="14106" width="18.42578125" style="45" customWidth="1"/>
    <col min="14107" max="14346" width="9.140625" style="45"/>
    <col min="14347" max="14347" width="5" style="45" customWidth="1"/>
    <col min="14348" max="14348" width="51" style="45" customWidth="1"/>
    <col min="14349" max="14349" width="13.85546875" style="45" customWidth="1"/>
    <col min="14350" max="14350" width="15.28515625" style="45" customWidth="1"/>
    <col min="14351" max="14352" width="13.140625" style="45" customWidth="1"/>
    <col min="14353" max="14353" width="16" style="45" customWidth="1"/>
    <col min="14354" max="14355" width="12.42578125" style="45" customWidth="1"/>
    <col min="14356" max="14356" width="41.42578125" style="45" customWidth="1"/>
    <col min="14357" max="14361" width="9.140625" style="45"/>
    <col min="14362" max="14362" width="18.42578125" style="45" customWidth="1"/>
    <col min="14363" max="14602" width="9.140625" style="45"/>
    <col min="14603" max="14603" width="5" style="45" customWidth="1"/>
    <col min="14604" max="14604" width="51" style="45" customWidth="1"/>
    <col min="14605" max="14605" width="13.85546875" style="45" customWidth="1"/>
    <col min="14606" max="14606" width="15.28515625" style="45" customWidth="1"/>
    <col min="14607" max="14608" width="13.140625" style="45" customWidth="1"/>
    <col min="14609" max="14609" width="16" style="45" customWidth="1"/>
    <col min="14610" max="14611" width="12.42578125" style="45" customWidth="1"/>
    <col min="14612" max="14612" width="41.42578125" style="45" customWidth="1"/>
    <col min="14613" max="14617" width="9.140625" style="45"/>
    <col min="14618" max="14618" width="18.42578125" style="45" customWidth="1"/>
    <col min="14619" max="14858" width="9.140625" style="45"/>
    <col min="14859" max="14859" width="5" style="45" customWidth="1"/>
    <col min="14860" max="14860" width="51" style="45" customWidth="1"/>
    <col min="14861" max="14861" width="13.85546875" style="45" customWidth="1"/>
    <col min="14862" max="14862" width="15.28515625" style="45" customWidth="1"/>
    <col min="14863" max="14864" width="13.140625" style="45" customWidth="1"/>
    <col min="14865" max="14865" width="16" style="45" customWidth="1"/>
    <col min="14866" max="14867" width="12.42578125" style="45" customWidth="1"/>
    <col min="14868" max="14868" width="41.42578125" style="45" customWidth="1"/>
    <col min="14869" max="14873" width="9.140625" style="45"/>
    <col min="14874" max="14874" width="18.42578125" style="45" customWidth="1"/>
    <col min="14875" max="15114" width="9.140625" style="45"/>
    <col min="15115" max="15115" width="5" style="45" customWidth="1"/>
    <col min="15116" max="15116" width="51" style="45" customWidth="1"/>
    <col min="15117" max="15117" width="13.85546875" style="45" customWidth="1"/>
    <col min="15118" max="15118" width="15.28515625" style="45" customWidth="1"/>
    <col min="15119" max="15120" width="13.140625" style="45" customWidth="1"/>
    <col min="15121" max="15121" width="16" style="45" customWidth="1"/>
    <col min="15122" max="15123" width="12.42578125" style="45" customWidth="1"/>
    <col min="15124" max="15124" width="41.42578125" style="45" customWidth="1"/>
    <col min="15125" max="15129" width="9.140625" style="45"/>
    <col min="15130" max="15130" width="18.42578125" style="45" customWidth="1"/>
    <col min="15131" max="15370" width="9.140625" style="45"/>
    <col min="15371" max="15371" width="5" style="45" customWidth="1"/>
    <col min="15372" max="15372" width="51" style="45" customWidth="1"/>
    <col min="15373" max="15373" width="13.85546875" style="45" customWidth="1"/>
    <col min="15374" max="15374" width="15.28515625" style="45" customWidth="1"/>
    <col min="15375" max="15376" width="13.140625" style="45" customWidth="1"/>
    <col min="15377" max="15377" width="16" style="45" customWidth="1"/>
    <col min="15378" max="15379" width="12.42578125" style="45" customWidth="1"/>
    <col min="15380" max="15380" width="41.42578125" style="45" customWidth="1"/>
    <col min="15381" max="15385" width="9.140625" style="45"/>
    <col min="15386" max="15386" width="18.42578125" style="45" customWidth="1"/>
    <col min="15387" max="15626" width="9.140625" style="45"/>
    <col min="15627" max="15627" width="5" style="45" customWidth="1"/>
    <col min="15628" max="15628" width="51" style="45" customWidth="1"/>
    <col min="15629" max="15629" width="13.85546875" style="45" customWidth="1"/>
    <col min="15630" max="15630" width="15.28515625" style="45" customWidth="1"/>
    <col min="15631" max="15632" width="13.140625" style="45" customWidth="1"/>
    <col min="15633" max="15633" width="16" style="45" customWidth="1"/>
    <col min="15634" max="15635" width="12.42578125" style="45" customWidth="1"/>
    <col min="15636" max="15636" width="41.42578125" style="45" customWidth="1"/>
    <col min="15637" max="15641" width="9.140625" style="45"/>
    <col min="15642" max="15642" width="18.42578125" style="45" customWidth="1"/>
    <col min="15643" max="15882" width="9.140625" style="45"/>
    <col min="15883" max="15883" width="5" style="45" customWidth="1"/>
    <col min="15884" max="15884" width="51" style="45" customWidth="1"/>
    <col min="15885" max="15885" width="13.85546875" style="45" customWidth="1"/>
    <col min="15886" max="15886" width="15.28515625" style="45" customWidth="1"/>
    <col min="15887" max="15888" width="13.140625" style="45" customWidth="1"/>
    <col min="15889" max="15889" width="16" style="45" customWidth="1"/>
    <col min="15890" max="15891" width="12.42578125" style="45" customWidth="1"/>
    <col min="15892" max="15892" width="41.42578125" style="45" customWidth="1"/>
    <col min="15893" max="15897" width="9.140625" style="45"/>
    <col min="15898" max="15898" width="18.42578125" style="45" customWidth="1"/>
    <col min="15899" max="16138" width="9.140625" style="45"/>
    <col min="16139" max="16139" width="5" style="45" customWidth="1"/>
    <col min="16140" max="16140" width="51" style="45" customWidth="1"/>
    <col min="16141" max="16141" width="13.85546875" style="45" customWidth="1"/>
    <col min="16142" max="16142" width="15.28515625" style="45" customWidth="1"/>
    <col min="16143" max="16144" width="13.140625" style="45" customWidth="1"/>
    <col min="16145" max="16145" width="16" style="45" customWidth="1"/>
    <col min="16146" max="16147" width="12.42578125" style="45" customWidth="1"/>
    <col min="16148" max="16148" width="41.42578125" style="45" customWidth="1"/>
    <col min="16149" max="16153" width="9.140625" style="45"/>
    <col min="16154" max="16154" width="18.42578125" style="45" customWidth="1"/>
    <col min="16155" max="16384" width="9.140625" style="45"/>
  </cols>
  <sheetData>
    <row r="2" spans="1:20" x14ac:dyDescent="0.25">
      <c r="T2" s="83" t="s">
        <v>57</v>
      </c>
    </row>
    <row r="6" spans="1:20" ht="18.75" x14ac:dyDescent="0.3">
      <c r="A6" s="126" t="s">
        <v>62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</row>
    <row r="8" spans="1:20" ht="52.5" customHeight="1" x14ac:dyDescent="0.25">
      <c r="A8" s="142" t="s">
        <v>58</v>
      </c>
      <c r="B8" s="128" t="s">
        <v>63</v>
      </c>
      <c r="C8" s="142" t="s">
        <v>59</v>
      </c>
      <c r="D8" s="128" t="s">
        <v>64</v>
      </c>
      <c r="E8" s="145" t="s">
        <v>132</v>
      </c>
      <c r="F8" s="145"/>
      <c r="G8" s="146" t="s">
        <v>153</v>
      </c>
      <c r="H8" s="147"/>
      <c r="I8" s="147"/>
      <c r="J8" s="147"/>
      <c r="K8" s="147"/>
      <c r="L8" s="147"/>
      <c r="M8" s="147"/>
      <c r="N8" s="147"/>
      <c r="O8" s="147"/>
      <c r="P8" s="147"/>
      <c r="Q8" s="148"/>
      <c r="R8" s="145" t="s">
        <v>51</v>
      </c>
      <c r="S8" s="145"/>
      <c r="T8" s="128" t="s">
        <v>65</v>
      </c>
    </row>
    <row r="9" spans="1:20" ht="40.5" customHeight="1" x14ac:dyDescent="0.25">
      <c r="A9" s="143"/>
      <c r="B9" s="129"/>
      <c r="C9" s="143"/>
      <c r="D9" s="129"/>
      <c r="E9" s="145"/>
      <c r="F9" s="145"/>
      <c r="G9" s="145" t="s">
        <v>49</v>
      </c>
      <c r="H9" s="145"/>
      <c r="I9" s="145" t="s">
        <v>151</v>
      </c>
      <c r="J9" s="145"/>
      <c r="K9" s="149" t="s">
        <v>49</v>
      </c>
      <c r="L9" s="150"/>
      <c r="M9" s="149" t="s">
        <v>152</v>
      </c>
      <c r="N9" s="150"/>
      <c r="O9" s="149" t="s">
        <v>50</v>
      </c>
      <c r="P9" s="150"/>
      <c r="Q9" s="109" t="s">
        <v>130</v>
      </c>
      <c r="R9" s="109" t="s">
        <v>154</v>
      </c>
      <c r="S9" s="109" t="s">
        <v>155</v>
      </c>
      <c r="T9" s="129"/>
    </row>
    <row r="10" spans="1:20" ht="51" customHeight="1" x14ac:dyDescent="0.25">
      <c r="A10" s="144"/>
      <c r="B10" s="130"/>
      <c r="C10" s="144"/>
      <c r="D10" s="130"/>
      <c r="E10" s="99" t="s">
        <v>47</v>
      </c>
      <c r="F10" s="99" t="s">
        <v>48</v>
      </c>
      <c r="G10" s="99" t="s">
        <v>47</v>
      </c>
      <c r="H10" s="99" t="s">
        <v>48</v>
      </c>
      <c r="I10" s="99" t="s">
        <v>47</v>
      </c>
      <c r="J10" s="99" t="s">
        <v>48</v>
      </c>
      <c r="K10" s="100" t="s">
        <v>47</v>
      </c>
      <c r="L10" s="100" t="s">
        <v>48</v>
      </c>
      <c r="M10" s="100" t="s">
        <v>47</v>
      </c>
      <c r="N10" s="100" t="s">
        <v>48</v>
      </c>
      <c r="O10" s="100" t="s">
        <v>47</v>
      </c>
      <c r="P10" s="100" t="s">
        <v>48</v>
      </c>
      <c r="Q10" s="110"/>
      <c r="R10" s="110"/>
      <c r="S10" s="110"/>
      <c r="T10" s="130"/>
    </row>
    <row r="11" spans="1:20" ht="15" customHeight="1" x14ac:dyDescent="0.25">
      <c r="A11" s="46">
        <v>1</v>
      </c>
      <c r="B11" s="46">
        <v>2</v>
      </c>
      <c r="C11" s="46">
        <v>3</v>
      </c>
      <c r="D11" s="46">
        <v>4</v>
      </c>
      <c r="E11" s="46">
        <v>5</v>
      </c>
      <c r="F11" s="46">
        <v>6</v>
      </c>
      <c r="G11" s="46">
        <v>7</v>
      </c>
      <c r="H11" s="46">
        <v>8</v>
      </c>
      <c r="I11" s="46">
        <v>7</v>
      </c>
      <c r="J11" s="46">
        <v>8</v>
      </c>
      <c r="K11" s="46">
        <v>9</v>
      </c>
      <c r="L11" s="46">
        <v>10</v>
      </c>
      <c r="M11" s="46">
        <v>11</v>
      </c>
      <c r="N11" s="46">
        <v>12</v>
      </c>
      <c r="O11" s="46">
        <v>13</v>
      </c>
      <c r="P11" s="46">
        <v>14</v>
      </c>
      <c r="Q11" s="46">
        <v>8</v>
      </c>
      <c r="R11" s="46">
        <v>15</v>
      </c>
      <c r="S11" s="46">
        <v>16</v>
      </c>
      <c r="T11" s="46">
        <v>17</v>
      </c>
    </row>
    <row r="12" spans="1:20" s="47" customFormat="1" ht="32.25" customHeight="1" x14ac:dyDescent="0.2">
      <c r="A12" s="158" t="s">
        <v>110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60"/>
    </row>
    <row r="13" spans="1:20" s="48" customFormat="1" ht="24.75" customHeight="1" x14ac:dyDescent="0.2">
      <c r="A13" s="161" t="s">
        <v>111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3"/>
    </row>
    <row r="14" spans="1:20" ht="45" customHeight="1" x14ac:dyDescent="0.25">
      <c r="A14" s="165"/>
      <c r="B14" s="164" t="s">
        <v>112</v>
      </c>
      <c r="C14" s="49" t="s">
        <v>141</v>
      </c>
      <c r="D14" s="99" t="s">
        <v>146</v>
      </c>
      <c r="E14" s="50">
        <v>234.5</v>
      </c>
      <c r="F14" s="50">
        <v>234.5</v>
      </c>
      <c r="G14" s="50"/>
      <c r="H14" s="50"/>
      <c r="I14" s="50">
        <v>234.5</v>
      </c>
      <c r="J14" s="50">
        <v>234.5</v>
      </c>
      <c r="K14" s="50">
        <v>234.5</v>
      </c>
      <c r="L14" s="50">
        <v>234.5</v>
      </c>
      <c r="M14" s="50">
        <v>234.5</v>
      </c>
      <c r="N14" s="50">
        <v>234.5</v>
      </c>
      <c r="O14" s="50">
        <v>234.5</v>
      </c>
      <c r="P14" s="50">
        <v>234.5</v>
      </c>
      <c r="Q14" s="50">
        <f>O14-P14</f>
        <v>0</v>
      </c>
      <c r="R14" s="50">
        <f>'[1]прил 1'!$M$18</f>
        <v>234.5</v>
      </c>
      <c r="S14" s="50">
        <f>'[1]прил 1'!$R$18</f>
        <v>234.5</v>
      </c>
      <c r="T14" s="51"/>
    </row>
    <row r="15" spans="1:20" ht="45" customHeight="1" x14ac:dyDescent="0.25">
      <c r="A15" s="165"/>
      <c r="B15" s="164"/>
      <c r="C15" s="49" t="s">
        <v>60</v>
      </c>
      <c r="D15" s="99" t="s">
        <v>146</v>
      </c>
      <c r="E15" s="50">
        <v>100</v>
      </c>
      <c r="F15" s="50">
        <v>100</v>
      </c>
      <c r="G15" s="50"/>
      <c r="H15" s="50"/>
      <c r="I15" s="50">
        <v>100</v>
      </c>
      <c r="J15" s="50">
        <v>100</v>
      </c>
      <c r="K15" s="50">
        <v>100</v>
      </c>
      <c r="L15" s="50">
        <v>100</v>
      </c>
      <c r="M15" s="50">
        <v>100</v>
      </c>
      <c r="N15" s="50">
        <v>100</v>
      </c>
      <c r="O15" s="50">
        <v>100</v>
      </c>
      <c r="P15" s="50">
        <v>100</v>
      </c>
      <c r="Q15" s="50">
        <f>O15-P15</f>
        <v>0</v>
      </c>
      <c r="R15" s="50">
        <f>'[1]прил 1'!$M$19</f>
        <v>100</v>
      </c>
      <c r="S15" s="50">
        <f>'[1]прил 1'!$R$19</f>
        <v>100</v>
      </c>
      <c r="T15" s="51"/>
    </row>
    <row r="16" spans="1:20" ht="45" customHeight="1" x14ac:dyDescent="0.25">
      <c r="A16" s="151" t="s">
        <v>113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3"/>
    </row>
    <row r="17" spans="1:29" ht="26.25" customHeight="1" x14ac:dyDescent="0.25">
      <c r="A17" s="52"/>
      <c r="B17" s="155" t="s">
        <v>114</v>
      </c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7"/>
    </row>
    <row r="18" spans="1:29" ht="39.75" customHeight="1" x14ac:dyDescent="0.25">
      <c r="A18" s="169"/>
      <c r="B18" s="166" t="s">
        <v>115</v>
      </c>
      <c r="C18" s="99" t="s">
        <v>60</v>
      </c>
      <c r="D18" s="172">
        <v>0.5</v>
      </c>
      <c r="E18" s="37">
        <v>3</v>
      </c>
      <c r="F18" s="37">
        <v>3</v>
      </c>
      <c r="G18" s="37"/>
      <c r="H18" s="37"/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f>'[1]прил 1'!$L$27</f>
        <v>2.4709784411276949</v>
      </c>
      <c r="P18" s="37">
        <v>2.48</v>
      </c>
      <c r="Q18" s="37">
        <f>P18-O18</f>
        <v>9.0215588723050466E-3</v>
      </c>
      <c r="R18" s="37">
        <f>'[1]прил 1'!$M$27</f>
        <v>1.8490878938640134</v>
      </c>
      <c r="S18" s="37">
        <f>'[1]прил 1'!$R$27</f>
        <v>2.3159203980099505</v>
      </c>
      <c r="T18" s="142" t="s">
        <v>213</v>
      </c>
      <c r="AC18" s="45">
        <v>2.533582089552239</v>
      </c>
    </row>
    <row r="19" spans="1:29" ht="39.75" customHeight="1" x14ac:dyDescent="0.25">
      <c r="A19" s="170"/>
      <c r="B19" s="167"/>
      <c r="C19" s="30" t="s">
        <v>141</v>
      </c>
      <c r="D19" s="173"/>
      <c r="E19" s="37">
        <v>3</v>
      </c>
      <c r="F19" s="37">
        <v>3</v>
      </c>
      <c r="G19" s="37"/>
      <c r="H19" s="37"/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f>'[1]прил 1'!$L$28</f>
        <v>2.98</v>
      </c>
      <c r="P19" s="37">
        <v>2.99</v>
      </c>
      <c r="Q19" s="37">
        <f t="shared" ref="Q19:Q20" si="0">P19-O19</f>
        <v>1.0000000000000231E-2</v>
      </c>
      <c r="R19" s="37">
        <f>'[1]прил 1'!$M$28</f>
        <v>2.23</v>
      </c>
      <c r="S19" s="37">
        <f>'[1]прил 1'!$R$28</f>
        <v>2.7930000000000001</v>
      </c>
      <c r="T19" s="143"/>
      <c r="V19" s="45">
        <f>'Прил 2'!M18+'Прил 2'!M27+'Прил 2'!M38+'Прил 2'!M41</f>
        <v>61904.62318000001</v>
      </c>
      <c r="W19" s="31">
        <f>V19*$W$27/$V$27</f>
        <v>49.248278868223203</v>
      </c>
      <c r="AC19" s="45">
        <v>3.0554999999999999</v>
      </c>
    </row>
    <row r="20" spans="1:29" ht="39.75" customHeight="1" x14ac:dyDescent="0.25">
      <c r="A20" s="171"/>
      <c r="B20" s="168"/>
      <c r="C20" s="99" t="s">
        <v>61</v>
      </c>
      <c r="D20" s="174"/>
      <c r="E20" s="42">
        <v>30808</v>
      </c>
      <c r="F20" s="42">
        <v>27913</v>
      </c>
      <c r="G20" s="42"/>
      <c r="H20" s="42"/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f>'[1]прил 1'!$L$29</f>
        <v>27025.599999999999</v>
      </c>
      <c r="P20" s="42">
        <v>32622</v>
      </c>
      <c r="Q20" s="37">
        <f t="shared" si="0"/>
        <v>5596.4000000000015</v>
      </c>
      <c r="R20" s="42">
        <f>'[1]прил 1'!$M$29</f>
        <v>20223.8</v>
      </c>
      <c r="S20" s="42">
        <f>'[1]прил 1'!$R$29</f>
        <v>26019.1</v>
      </c>
      <c r="T20" s="144"/>
      <c r="W20" s="31"/>
      <c r="AC20" s="45">
        <v>33456.5</v>
      </c>
    </row>
    <row r="21" spans="1:29" ht="36" customHeight="1" x14ac:dyDescent="0.25">
      <c r="A21" s="151" t="s">
        <v>116</v>
      </c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3"/>
      <c r="W21" s="31"/>
    </row>
    <row r="22" spans="1:29" ht="33.75" customHeight="1" x14ac:dyDescent="0.25">
      <c r="A22" s="98"/>
      <c r="B22" s="154" t="s">
        <v>114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W22" s="31"/>
    </row>
    <row r="23" spans="1:29" ht="96.75" customHeight="1" x14ac:dyDescent="0.25">
      <c r="A23" s="52"/>
      <c r="B23" s="41" t="s">
        <v>117</v>
      </c>
      <c r="C23" s="99"/>
      <c r="D23" s="16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2"/>
      <c r="W23" s="31"/>
    </row>
    <row r="24" spans="1:29" ht="263.25" customHeight="1" x14ac:dyDescent="0.25">
      <c r="A24" s="52"/>
      <c r="B24" s="41" t="s">
        <v>118</v>
      </c>
      <c r="C24" s="49" t="s">
        <v>120</v>
      </c>
      <c r="D24" s="32">
        <v>0.2</v>
      </c>
      <c r="E24" s="54">
        <v>1587265</v>
      </c>
      <c r="F24" s="54">
        <v>1605239</v>
      </c>
      <c r="G24" s="54"/>
      <c r="H24" s="54"/>
      <c r="I24" s="54">
        <v>361088.1</v>
      </c>
      <c r="J24" s="54">
        <v>360920.5</v>
      </c>
      <c r="K24" s="54">
        <v>751463.5</v>
      </c>
      <c r="L24" s="54">
        <v>623755.1</v>
      </c>
      <c r="M24" s="54">
        <v>1148502.8999999999</v>
      </c>
      <c r="N24" s="54">
        <v>1009350.5</v>
      </c>
      <c r="O24" s="54">
        <f>'[1]прил 1'!$L$33</f>
        <v>1559405.4</v>
      </c>
      <c r="P24" s="54">
        <v>1389042.3</v>
      </c>
      <c r="Q24" s="54">
        <f>P24-O24</f>
        <v>-170363.09999999986</v>
      </c>
      <c r="R24" s="54">
        <f>'[1]прил 1'!$M$33</f>
        <v>1554977.5</v>
      </c>
      <c r="S24" s="54">
        <f>'[1]прил 1'!$R$33</f>
        <v>1554977.5</v>
      </c>
      <c r="T24" s="51" t="s">
        <v>176</v>
      </c>
      <c r="V24" s="2">
        <f>'Прил 2'!M96</f>
        <v>26287.735960000002</v>
      </c>
      <c r="W24" s="212">
        <f>V24*$W$27/$V$27</f>
        <v>20.913232079741725</v>
      </c>
    </row>
    <row r="25" spans="1:29" ht="63" customHeight="1" x14ac:dyDescent="0.25">
      <c r="A25" s="52"/>
      <c r="B25" s="40" t="s">
        <v>119</v>
      </c>
      <c r="C25" s="49" t="s">
        <v>120</v>
      </c>
      <c r="D25" s="32">
        <v>0.3</v>
      </c>
      <c r="E25" s="54">
        <v>1023850</v>
      </c>
      <c r="F25" s="54">
        <v>1023850</v>
      </c>
      <c r="G25" s="54"/>
      <c r="H25" s="54"/>
      <c r="I25" s="54">
        <v>253662.2</v>
      </c>
      <c r="J25" s="54">
        <v>253662.2</v>
      </c>
      <c r="K25" s="54">
        <v>507457</v>
      </c>
      <c r="L25" s="54">
        <v>507457</v>
      </c>
      <c r="M25" s="54">
        <v>766479.9</v>
      </c>
      <c r="N25" s="54">
        <v>766479.9</v>
      </c>
      <c r="O25" s="54">
        <f>'[1]прил 1'!$L$34</f>
        <v>1027055.3</v>
      </c>
      <c r="P25" s="54">
        <v>1027064.4</v>
      </c>
      <c r="Q25" s="54">
        <f>P25-O25</f>
        <v>9.0999999999767169</v>
      </c>
      <c r="R25" s="54">
        <f>'[1]прил 1'!$M$34</f>
        <v>1023849.8</v>
      </c>
      <c r="S25" s="54">
        <f>'[1]прил 1'!$R$34</f>
        <v>1023849.8</v>
      </c>
      <c r="T25" s="51" t="s">
        <v>177</v>
      </c>
      <c r="V25" s="2">
        <f>'Прил 2'!M101</f>
        <v>37506.699999999997</v>
      </c>
      <c r="W25" s="212">
        <f>V25*$W$27/$V$27</f>
        <v>29.838489052035072</v>
      </c>
    </row>
    <row r="26" spans="1:29" ht="21.75" customHeight="1" x14ac:dyDescent="0.25">
      <c r="A26" s="55"/>
      <c r="B26" s="17"/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55"/>
      <c r="V26" s="2"/>
      <c r="W26" s="2"/>
    </row>
    <row r="27" spans="1:29" ht="21.75" customHeight="1" x14ac:dyDescent="0.25">
      <c r="A27" s="55"/>
      <c r="B27" s="17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55"/>
      <c r="V27" s="2">
        <f>V19+V24+V25</f>
        <v>125699.05914000001</v>
      </c>
      <c r="W27" s="2">
        <v>100</v>
      </c>
    </row>
    <row r="28" spans="1:29" ht="21.75" customHeight="1" x14ac:dyDescent="0.25">
      <c r="A28" s="55"/>
      <c r="B28" s="17"/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55"/>
      <c r="V28" s="2"/>
      <c r="W28" s="2"/>
    </row>
    <row r="29" spans="1:29" ht="21.75" customHeight="1" x14ac:dyDescent="0.25">
      <c r="A29" s="55"/>
      <c r="B29" s="17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55"/>
    </row>
    <row r="30" spans="1:29" ht="21.75" customHeight="1" x14ac:dyDescent="0.25">
      <c r="A30" s="55"/>
      <c r="B30" s="55"/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5"/>
    </row>
    <row r="31" spans="1:29" s="59" customFormat="1" ht="31.5" customHeight="1" x14ac:dyDescent="0.3">
      <c r="A31" s="57"/>
      <c r="B31" s="57" t="s">
        <v>149</v>
      </c>
      <c r="C31" s="57"/>
      <c r="D31" s="58"/>
      <c r="E31" s="58"/>
      <c r="F31" s="58"/>
      <c r="G31" s="58" t="e">
        <f>#REF!</f>
        <v>#REF!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7" t="s">
        <v>150</v>
      </c>
    </row>
    <row r="32" spans="1:29" ht="31.5" customHeight="1" x14ac:dyDescent="0.25">
      <c r="A32" s="55"/>
      <c r="B32" s="55"/>
      <c r="C32" s="55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5"/>
    </row>
    <row r="34" spans="2:19" x14ac:dyDescent="0.25"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2:19" x14ac:dyDescent="0.25">
      <c r="B35" s="45" t="s">
        <v>160</v>
      </c>
      <c r="D35" s="60"/>
      <c r="E35" s="60"/>
      <c r="F35" s="60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0"/>
      <c r="S35" s="60"/>
    </row>
    <row r="36" spans="2:19" x14ac:dyDescent="0.25">
      <c r="B36" s="45" t="s">
        <v>161</v>
      </c>
    </row>
    <row r="37" spans="2:19" x14ac:dyDescent="0.25"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</row>
    <row r="38" spans="2:19" x14ac:dyDescent="0.25">
      <c r="B38" s="2"/>
      <c r="C38" s="2"/>
      <c r="D38" s="2"/>
      <c r="E38" s="2"/>
      <c r="F38" s="2"/>
    </row>
    <row r="39" spans="2:19" x14ac:dyDescent="0.25">
      <c r="B39" s="2"/>
      <c r="C39" s="2"/>
      <c r="D39" s="2">
        <v>1</v>
      </c>
      <c r="E39" s="2"/>
      <c r="F39" s="2"/>
    </row>
    <row r="40" spans="2:19" x14ac:dyDescent="0.25">
      <c r="B40" s="2"/>
      <c r="C40" s="2"/>
      <c r="D40" s="2">
        <v>7</v>
      </c>
      <c r="E40" s="2"/>
      <c r="F40" s="2"/>
    </row>
    <row r="41" spans="2:19" x14ac:dyDescent="0.25">
      <c r="B41" s="2"/>
      <c r="C41" s="2"/>
      <c r="D41" s="2">
        <f>D39/D40</f>
        <v>0.14285714285714285</v>
      </c>
      <c r="E41" s="2"/>
      <c r="F41" s="2"/>
    </row>
    <row r="42" spans="2:19" x14ac:dyDescent="0.25">
      <c r="B42" s="2"/>
      <c r="C42" s="2"/>
      <c r="D42" s="2"/>
      <c r="E42" s="2"/>
      <c r="F42" s="2"/>
    </row>
  </sheetData>
  <mergeCells count="29">
    <mergeCell ref="A21:T21"/>
    <mergeCell ref="B22:T22"/>
    <mergeCell ref="B17:T17"/>
    <mergeCell ref="I9:J9"/>
    <mergeCell ref="R9:R10"/>
    <mergeCell ref="S9:S10"/>
    <mergeCell ref="A12:T12"/>
    <mergeCell ref="A13:T13"/>
    <mergeCell ref="A16:T16"/>
    <mergeCell ref="Q9:Q10"/>
    <mergeCell ref="B14:B15"/>
    <mergeCell ref="A14:A15"/>
    <mergeCell ref="B18:B20"/>
    <mergeCell ref="A18:A20"/>
    <mergeCell ref="D18:D20"/>
    <mergeCell ref="T18:T20"/>
    <mergeCell ref="A6:T6"/>
    <mergeCell ref="A8:A10"/>
    <mergeCell ref="B8:B10"/>
    <mergeCell ref="C8:C10"/>
    <mergeCell ref="D8:D10"/>
    <mergeCell ref="E8:F9"/>
    <mergeCell ref="R8:S8"/>
    <mergeCell ref="T8:T10"/>
    <mergeCell ref="G9:H9"/>
    <mergeCell ref="G8:Q8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34"/>
  <sheetViews>
    <sheetView topLeftCell="A114" zoomScale="53" zoomScaleNormal="53" workbookViewId="0">
      <selection activeCell="B121" sqref="B121:B126"/>
    </sheetView>
  </sheetViews>
  <sheetFormatPr defaultRowHeight="15" x14ac:dyDescent="0.25"/>
  <cols>
    <col min="1" max="1" width="9.140625" style="38"/>
    <col min="2" max="2" width="24.28515625" style="38" customWidth="1"/>
    <col min="3" max="3" width="23" style="38" customWidth="1"/>
    <col min="4" max="4" width="27" style="38" customWidth="1"/>
    <col min="5" max="5" width="7.85546875" style="38" customWidth="1"/>
    <col min="6" max="6" width="14.7109375" style="38" customWidth="1"/>
    <col min="7" max="7" width="14.28515625" style="38" customWidth="1"/>
    <col min="8" max="8" width="15" style="38" customWidth="1"/>
    <col min="9" max="12" width="18.28515625" style="38" hidden="1" customWidth="1"/>
    <col min="13" max="14" width="18.28515625" style="38" customWidth="1"/>
    <col min="15" max="22" width="18.28515625" style="38" hidden="1" customWidth="1"/>
    <col min="23" max="27" width="18.28515625" style="38" customWidth="1"/>
    <col min="28" max="28" width="45.140625" style="10" customWidth="1"/>
    <col min="29" max="254" width="9.140625" style="38"/>
    <col min="255" max="255" width="24.28515625" style="38" customWidth="1"/>
    <col min="256" max="256" width="23" style="38" customWidth="1"/>
    <col min="257" max="257" width="27" style="38" customWidth="1"/>
    <col min="258" max="258" width="7.85546875" style="38" customWidth="1"/>
    <col min="259" max="259" width="7.7109375" style="38" customWidth="1"/>
    <col min="260" max="260" width="14.28515625" style="38" customWidth="1"/>
    <col min="261" max="261" width="7.5703125" style="38" customWidth="1"/>
    <col min="262" max="276" width="0" style="38" hidden="1" customWidth="1"/>
    <col min="277" max="281" width="18.28515625" style="38" customWidth="1"/>
    <col min="282" max="282" width="45.140625" style="38" customWidth="1"/>
    <col min="283" max="510" width="9.140625" style="38"/>
    <col min="511" max="511" width="24.28515625" style="38" customWidth="1"/>
    <col min="512" max="512" width="23" style="38" customWidth="1"/>
    <col min="513" max="513" width="27" style="38" customWidth="1"/>
    <col min="514" max="514" width="7.85546875" style="38" customWidth="1"/>
    <col min="515" max="515" width="7.7109375" style="38" customWidth="1"/>
    <col min="516" max="516" width="14.28515625" style="38" customWidth="1"/>
    <col min="517" max="517" width="7.5703125" style="38" customWidth="1"/>
    <col min="518" max="532" width="0" style="38" hidden="1" customWidth="1"/>
    <col min="533" max="537" width="18.28515625" style="38" customWidth="1"/>
    <col min="538" max="538" width="45.140625" style="38" customWidth="1"/>
    <col min="539" max="766" width="9.140625" style="38"/>
    <col min="767" max="767" width="24.28515625" style="38" customWidth="1"/>
    <col min="768" max="768" width="23" style="38" customWidth="1"/>
    <col min="769" max="769" width="27" style="38" customWidth="1"/>
    <col min="770" max="770" width="7.85546875" style="38" customWidth="1"/>
    <col min="771" max="771" width="7.7109375" style="38" customWidth="1"/>
    <col min="772" max="772" width="14.28515625" style="38" customWidth="1"/>
    <col min="773" max="773" width="7.5703125" style="38" customWidth="1"/>
    <col min="774" max="788" width="0" style="38" hidden="1" customWidth="1"/>
    <col min="789" max="793" width="18.28515625" style="38" customWidth="1"/>
    <col min="794" max="794" width="45.140625" style="38" customWidth="1"/>
    <col min="795" max="1022" width="9.140625" style="38"/>
    <col min="1023" max="1023" width="24.28515625" style="38" customWidth="1"/>
    <col min="1024" max="1024" width="23" style="38" customWidth="1"/>
    <col min="1025" max="1025" width="27" style="38" customWidth="1"/>
    <col min="1026" max="1026" width="7.85546875" style="38" customWidth="1"/>
    <col min="1027" max="1027" width="7.7109375" style="38" customWidth="1"/>
    <col min="1028" max="1028" width="14.28515625" style="38" customWidth="1"/>
    <col min="1029" max="1029" width="7.5703125" style="38" customWidth="1"/>
    <col min="1030" max="1044" width="0" style="38" hidden="1" customWidth="1"/>
    <col min="1045" max="1049" width="18.28515625" style="38" customWidth="1"/>
    <col min="1050" max="1050" width="45.140625" style="38" customWidth="1"/>
    <col min="1051" max="1278" width="9.140625" style="38"/>
    <col min="1279" max="1279" width="24.28515625" style="38" customWidth="1"/>
    <col min="1280" max="1280" width="23" style="38" customWidth="1"/>
    <col min="1281" max="1281" width="27" style="38" customWidth="1"/>
    <col min="1282" max="1282" width="7.85546875" style="38" customWidth="1"/>
    <col min="1283" max="1283" width="7.7109375" style="38" customWidth="1"/>
    <col min="1284" max="1284" width="14.28515625" style="38" customWidth="1"/>
    <col min="1285" max="1285" width="7.5703125" style="38" customWidth="1"/>
    <col min="1286" max="1300" width="0" style="38" hidden="1" customWidth="1"/>
    <col min="1301" max="1305" width="18.28515625" style="38" customWidth="1"/>
    <col min="1306" max="1306" width="45.140625" style="38" customWidth="1"/>
    <col min="1307" max="1534" width="9.140625" style="38"/>
    <col min="1535" max="1535" width="24.28515625" style="38" customWidth="1"/>
    <col min="1536" max="1536" width="23" style="38" customWidth="1"/>
    <col min="1537" max="1537" width="27" style="38" customWidth="1"/>
    <col min="1538" max="1538" width="7.85546875" style="38" customWidth="1"/>
    <col min="1539" max="1539" width="7.7109375" style="38" customWidth="1"/>
    <col min="1540" max="1540" width="14.28515625" style="38" customWidth="1"/>
    <col min="1541" max="1541" width="7.5703125" style="38" customWidth="1"/>
    <col min="1542" max="1556" width="0" style="38" hidden="1" customWidth="1"/>
    <col min="1557" max="1561" width="18.28515625" style="38" customWidth="1"/>
    <col min="1562" max="1562" width="45.140625" style="38" customWidth="1"/>
    <col min="1563" max="1790" width="9.140625" style="38"/>
    <col min="1791" max="1791" width="24.28515625" style="38" customWidth="1"/>
    <col min="1792" max="1792" width="23" style="38" customWidth="1"/>
    <col min="1793" max="1793" width="27" style="38" customWidth="1"/>
    <col min="1794" max="1794" width="7.85546875" style="38" customWidth="1"/>
    <col min="1795" max="1795" width="7.7109375" style="38" customWidth="1"/>
    <col min="1796" max="1796" width="14.28515625" style="38" customWidth="1"/>
    <col min="1797" max="1797" width="7.5703125" style="38" customWidth="1"/>
    <col min="1798" max="1812" width="0" style="38" hidden="1" customWidth="1"/>
    <col min="1813" max="1817" width="18.28515625" style="38" customWidth="1"/>
    <col min="1818" max="1818" width="45.140625" style="38" customWidth="1"/>
    <col min="1819" max="2046" width="9.140625" style="38"/>
    <col min="2047" max="2047" width="24.28515625" style="38" customWidth="1"/>
    <col min="2048" max="2048" width="23" style="38" customWidth="1"/>
    <col min="2049" max="2049" width="27" style="38" customWidth="1"/>
    <col min="2050" max="2050" width="7.85546875" style="38" customWidth="1"/>
    <col min="2051" max="2051" width="7.7109375" style="38" customWidth="1"/>
    <col min="2052" max="2052" width="14.28515625" style="38" customWidth="1"/>
    <col min="2053" max="2053" width="7.5703125" style="38" customWidth="1"/>
    <col min="2054" max="2068" width="0" style="38" hidden="1" customWidth="1"/>
    <col min="2069" max="2073" width="18.28515625" style="38" customWidth="1"/>
    <col min="2074" max="2074" width="45.140625" style="38" customWidth="1"/>
    <col min="2075" max="2302" width="9.140625" style="38"/>
    <col min="2303" max="2303" width="24.28515625" style="38" customWidth="1"/>
    <col min="2304" max="2304" width="23" style="38" customWidth="1"/>
    <col min="2305" max="2305" width="27" style="38" customWidth="1"/>
    <col min="2306" max="2306" width="7.85546875" style="38" customWidth="1"/>
    <col min="2307" max="2307" width="7.7109375" style="38" customWidth="1"/>
    <col min="2308" max="2308" width="14.28515625" style="38" customWidth="1"/>
    <col min="2309" max="2309" width="7.5703125" style="38" customWidth="1"/>
    <col min="2310" max="2324" width="0" style="38" hidden="1" customWidth="1"/>
    <col min="2325" max="2329" width="18.28515625" style="38" customWidth="1"/>
    <col min="2330" max="2330" width="45.140625" style="38" customWidth="1"/>
    <col min="2331" max="2558" width="9.140625" style="38"/>
    <col min="2559" max="2559" width="24.28515625" style="38" customWidth="1"/>
    <col min="2560" max="2560" width="23" style="38" customWidth="1"/>
    <col min="2561" max="2561" width="27" style="38" customWidth="1"/>
    <col min="2562" max="2562" width="7.85546875" style="38" customWidth="1"/>
    <col min="2563" max="2563" width="7.7109375" style="38" customWidth="1"/>
    <col min="2564" max="2564" width="14.28515625" style="38" customWidth="1"/>
    <col min="2565" max="2565" width="7.5703125" style="38" customWidth="1"/>
    <col min="2566" max="2580" width="0" style="38" hidden="1" customWidth="1"/>
    <col min="2581" max="2585" width="18.28515625" style="38" customWidth="1"/>
    <col min="2586" max="2586" width="45.140625" style="38" customWidth="1"/>
    <col min="2587" max="2814" width="9.140625" style="38"/>
    <col min="2815" max="2815" width="24.28515625" style="38" customWidth="1"/>
    <col min="2816" max="2816" width="23" style="38" customWidth="1"/>
    <col min="2817" max="2817" width="27" style="38" customWidth="1"/>
    <col min="2818" max="2818" width="7.85546875" style="38" customWidth="1"/>
    <col min="2819" max="2819" width="7.7109375" style="38" customWidth="1"/>
    <col min="2820" max="2820" width="14.28515625" style="38" customWidth="1"/>
    <col min="2821" max="2821" width="7.5703125" style="38" customWidth="1"/>
    <col min="2822" max="2836" width="0" style="38" hidden="1" customWidth="1"/>
    <col min="2837" max="2841" width="18.28515625" style="38" customWidth="1"/>
    <col min="2842" max="2842" width="45.140625" style="38" customWidth="1"/>
    <col min="2843" max="3070" width="9.140625" style="38"/>
    <col min="3071" max="3071" width="24.28515625" style="38" customWidth="1"/>
    <col min="3072" max="3072" width="23" style="38" customWidth="1"/>
    <col min="3073" max="3073" width="27" style="38" customWidth="1"/>
    <col min="3074" max="3074" width="7.85546875" style="38" customWidth="1"/>
    <col min="3075" max="3075" width="7.7109375" style="38" customWidth="1"/>
    <col min="3076" max="3076" width="14.28515625" style="38" customWidth="1"/>
    <col min="3077" max="3077" width="7.5703125" style="38" customWidth="1"/>
    <col min="3078" max="3092" width="0" style="38" hidden="1" customWidth="1"/>
    <col min="3093" max="3097" width="18.28515625" style="38" customWidth="1"/>
    <col min="3098" max="3098" width="45.140625" style="38" customWidth="1"/>
    <col min="3099" max="3326" width="9.140625" style="38"/>
    <col min="3327" max="3327" width="24.28515625" style="38" customWidth="1"/>
    <col min="3328" max="3328" width="23" style="38" customWidth="1"/>
    <col min="3329" max="3329" width="27" style="38" customWidth="1"/>
    <col min="3330" max="3330" width="7.85546875" style="38" customWidth="1"/>
    <col min="3331" max="3331" width="7.7109375" style="38" customWidth="1"/>
    <col min="3332" max="3332" width="14.28515625" style="38" customWidth="1"/>
    <col min="3333" max="3333" width="7.5703125" style="38" customWidth="1"/>
    <col min="3334" max="3348" width="0" style="38" hidden="1" customWidth="1"/>
    <col min="3349" max="3353" width="18.28515625" style="38" customWidth="1"/>
    <col min="3354" max="3354" width="45.140625" style="38" customWidth="1"/>
    <col min="3355" max="3582" width="9.140625" style="38"/>
    <col min="3583" max="3583" width="24.28515625" style="38" customWidth="1"/>
    <col min="3584" max="3584" width="23" style="38" customWidth="1"/>
    <col min="3585" max="3585" width="27" style="38" customWidth="1"/>
    <col min="3586" max="3586" width="7.85546875" style="38" customWidth="1"/>
    <col min="3587" max="3587" width="7.7109375" style="38" customWidth="1"/>
    <col min="3588" max="3588" width="14.28515625" style="38" customWidth="1"/>
    <col min="3589" max="3589" width="7.5703125" style="38" customWidth="1"/>
    <col min="3590" max="3604" width="0" style="38" hidden="1" customWidth="1"/>
    <col min="3605" max="3609" width="18.28515625" style="38" customWidth="1"/>
    <col min="3610" max="3610" width="45.140625" style="38" customWidth="1"/>
    <col min="3611" max="3838" width="9.140625" style="38"/>
    <col min="3839" max="3839" width="24.28515625" style="38" customWidth="1"/>
    <col min="3840" max="3840" width="23" style="38" customWidth="1"/>
    <col min="3841" max="3841" width="27" style="38" customWidth="1"/>
    <col min="3842" max="3842" width="7.85546875" style="38" customWidth="1"/>
    <col min="3843" max="3843" width="7.7109375" style="38" customWidth="1"/>
    <col min="3844" max="3844" width="14.28515625" style="38" customWidth="1"/>
    <col min="3845" max="3845" width="7.5703125" style="38" customWidth="1"/>
    <col min="3846" max="3860" width="0" style="38" hidden="1" customWidth="1"/>
    <col min="3861" max="3865" width="18.28515625" style="38" customWidth="1"/>
    <col min="3866" max="3866" width="45.140625" style="38" customWidth="1"/>
    <col min="3867" max="4094" width="9.140625" style="38"/>
    <col min="4095" max="4095" width="24.28515625" style="38" customWidth="1"/>
    <col min="4096" max="4096" width="23" style="38" customWidth="1"/>
    <col min="4097" max="4097" width="27" style="38" customWidth="1"/>
    <col min="4098" max="4098" width="7.85546875" style="38" customWidth="1"/>
    <col min="4099" max="4099" width="7.7109375" style="38" customWidth="1"/>
    <col min="4100" max="4100" width="14.28515625" style="38" customWidth="1"/>
    <col min="4101" max="4101" width="7.5703125" style="38" customWidth="1"/>
    <col min="4102" max="4116" width="0" style="38" hidden="1" customWidth="1"/>
    <col min="4117" max="4121" width="18.28515625" style="38" customWidth="1"/>
    <col min="4122" max="4122" width="45.140625" style="38" customWidth="1"/>
    <col min="4123" max="4350" width="9.140625" style="38"/>
    <col min="4351" max="4351" width="24.28515625" style="38" customWidth="1"/>
    <col min="4352" max="4352" width="23" style="38" customWidth="1"/>
    <col min="4353" max="4353" width="27" style="38" customWidth="1"/>
    <col min="4354" max="4354" width="7.85546875" style="38" customWidth="1"/>
    <col min="4355" max="4355" width="7.7109375" style="38" customWidth="1"/>
    <col min="4356" max="4356" width="14.28515625" style="38" customWidth="1"/>
    <col min="4357" max="4357" width="7.5703125" style="38" customWidth="1"/>
    <col min="4358" max="4372" width="0" style="38" hidden="1" customWidth="1"/>
    <col min="4373" max="4377" width="18.28515625" style="38" customWidth="1"/>
    <col min="4378" max="4378" width="45.140625" style="38" customWidth="1"/>
    <col min="4379" max="4606" width="9.140625" style="38"/>
    <col min="4607" max="4607" width="24.28515625" style="38" customWidth="1"/>
    <col min="4608" max="4608" width="23" style="38" customWidth="1"/>
    <col min="4609" max="4609" width="27" style="38" customWidth="1"/>
    <col min="4610" max="4610" width="7.85546875" style="38" customWidth="1"/>
    <col min="4611" max="4611" width="7.7109375" style="38" customWidth="1"/>
    <col min="4612" max="4612" width="14.28515625" style="38" customWidth="1"/>
    <col min="4613" max="4613" width="7.5703125" style="38" customWidth="1"/>
    <col min="4614" max="4628" width="0" style="38" hidden="1" customWidth="1"/>
    <col min="4629" max="4633" width="18.28515625" style="38" customWidth="1"/>
    <col min="4634" max="4634" width="45.140625" style="38" customWidth="1"/>
    <col min="4635" max="4862" width="9.140625" style="38"/>
    <col min="4863" max="4863" width="24.28515625" style="38" customWidth="1"/>
    <col min="4864" max="4864" width="23" style="38" customWidth="1"/>
    <col min="4865" max="4865" width="27" style="38" customWidth="1"/>
    <col min="4866" max="4866" width="7.85546875" style="38" customWidth="1"/>
    <col min="4867" max="4867" width="7.7109375" style="38" customWidth="1"/>
    <col min="4868" max="4868" width="14.28515625" style="38" customWidth="1"/>
    <col min="4869" max="4869" width="7.5703125" style="38" customWidth="1"/>
    <col min="4870" max="4884" width="0" style="38" hidden="1" customWidth="1"/>
    <col min="4885" max="4889" width="18.28515625" style="38" customWidth="1"/>
    <col min="4890" max="4890" width="45.140625" style="38" customWidth="1"/>
    <col min="4891" max="5118" width="9.140625" style="38"/>
    <col min="5119" max="5119" width="24.28515625" style="38" customWidth="1"/>
    <col min="5120" max="5120" width="23" style="38" customWidth="1"/>
    <col min="5121" max="5121" width="27" style="38" customWidth="1"/>
    <col min="5122" max="5122" width="7.85546875" style="38" customWidth="1"/>
    <col min="5123" max="5123" width="7.7109375" style="38" customWidth="1"/>
    <col min="5124" max="5124" width="14.28515625" style="38" customWidth="1"/>
    <col min="5125" max="5125" width="7.5703125" style="38" customWidth="1"/>
    <col min="5126" max="5140" width="0" style="38" hidden="1" customWidth="1"/>
    <col min="5141" max="5145" width="18.28515625" style="38" customWidth="1"/>
    <col min="5146" max="5146" width="45.140625" style="38" customWidth="1"/>
    <col min="5147" max="5374" width="9.140625" style="38"/>
    <col min="5375" max="5375" width="24.28515625" style="38" customWidth="1"/>
    <col min="5376" max="5376" width="23" style="38" customWidth="1"/>
    <col min="5377" max="5377" width="27" style="38" customWidth="1"/>
    <col min="5378" max="5378" width="7.85546875" style="38" customWidth="1"/>
    <col min="5379" max="5379" width="7.7109375" style="38" customWidth="1"/>
    <col min="5380" max="5380" width="14.28515625" style="38" customWidth="1"/>
    <col min="5381" max="5381" width="7.5703125" style="38" customWidth="1"/>
    <col min="5382" max="5396" width="0" style="38" hidden="1" customWidth="1"/>
    <col min="5397" max="5401" width="18.28515625" style="38" customWidth="1"/>
    <col min="5402" max="5402" width="45.140625" style="38" customWidth="1"/>
    <col min="5403" max="5630" width="9.140625" style="38"/>
    <col min="5631" max="5631" width="24.28515625" style="38" customWidth="1"/>
    <col min="5632" max="5632" width="23" style="38" customWidth="1"/>
    <col min="5633" max="5633" width="27" style="38" customWidth="1"/>
    <col min="5634" max="5634" width="7.85546875" style="38" customWidth="1"/>
    <col min="5635" max="5635" width="7.7109375" style="38" customWidth="1"/>
    <col min="5636" max="5636" width="14.28515625" style="38" customWidth="1"/>
    <col min="5637" max="5637" width="7.5703125" style="38" customWidth="1"/>
    <col min="5638" max="5652" width="0" style="38" hidden="1" customWidth="1"/>
    <col min="5653" max="5657" width="18.28515625" style="38" customWidth="1"/>
    <col min="5658" max="5658" width="45.140625" style="38" customWidth="1"/>
    <col min="5659" max="5886" width="9.140625" style="38"/>
    <col min="5887" max="5887" width="24.28515625" style="38" customWidth="1"/>
    <col min="5888" max="5888" width="23" style="38" customWidth="1"/>
    <col min="5889" max="5889" width="27" style="38" customWidth="1"/>
    <col min="5890" max="5890" width="7.85546875" style="38" customWidth="1"/>
    <col min="5891" max="5891" width="7.7109375" style="38" customWidth="1"/>
    <col min="5892" max="5892" width="14.28515625" style="38" customWidth="1"/>
    <col min="5893" max="5893" width="7.5703125" style="38" customWidth="1"/>
    <col min="5894" max="5908" width="0" style="38" hidden="1" customWidth="1"/>
    <col min="5909" max="5913" width="18.28515625" style="38" customWidth="1"/>
    <col min="5914" max="5914" width="45.140625" style="38" customWidth="1"/>
    <col min="5915" max="6142" width="9.140625" style="38"/>
    <col min="6143" max="6143" width="24.28515625" style="38" customWidth="1"/>
    <col min="6144" max="6144" width="23" style="38" customWidth="1"/>
    <col min="6145" max="6145" width="27" style="38" customWidth="1"/>
    <col min="6146" max="6146" width="7.85546875" style="38" customWidth="1"/>
    <col min="6147" max="6147" width="7.7109375" style="38" customWidth="1"/>
    <col min="6148" max="6148" width="14.28515625" style="38" customWidth="1"/>
    <col min="6149" max="6149" width="7.5703125" style="38" customWidth="1"/>
    <col min="6150" max="6164" width="0" style="38" hidden="1" customWidth="1"/>
    <col min="6165" max="6169" width="18.28515625" style="38" customWidth="1"/>
    <col min="6170" max="6170" width="45.140625" style="38" customWidth="1"/>
    <col min="6171" max="6398" width="9.140625" style="38"/>
    <col min="6399" max="6399" width="24.28515625" style="38" customWidth="1"/>
    <col min="6400" max="6400" width="23" style="38" customWidth="1"/>
    <col min="6401" max="6401" width="27" style="38" customWidth="1"/>
    <col min="6402" max="6402" width="7.85546875" style="38" customWidth="1"/>
    <col min="6403" max="6403" width="7.7109375" style="38" customWidth="1"/>
    <col min="6404" max="6404" width="14.28515625" style="38" customWidth="1"/>
    <col min="6405" max="6405" width="7.5703125" style="38" customWidth="1"/>
    <col min="6406" max="6420" width="0" style="38" hidden="1" customWidth="1"/>
    <col min="6421" max="6425" width="18.28515625" style="38" customWidth="1"/>
    <col min="6426" max="6426" width="45.140625" style="38" customWidth="1"/>
    <col min="6427" max="6654" width="9.140625" style="38"/>
    <col min="6655" max="6655" width="24.28515625" style="38" customWidth="1"/>
    <col min="6656" max="6656" width="23" style="38" customWidth="1"/>
    <col min="6657" max="6657" width="27" style="38" customWidth="1"/>
    <col min="6658" max="6658" width="7.85546875" style="38" customWidth="1"/>
    <col min="6659" max="6659" width="7.7109375" style="38" customWidth="1"/>
    <col min="6660" max="6660" width="14.28515625" style="38" customWidth="1"/>
    <col min="6661" max="6661" width="7.5703125" style="38" customWidth="1"/>
    <col min="6662" max="6676" width="0" style="38" hidden="1" customWidth="1"/>
    <col min="6677" max="6681" width="18.28515625" style="38" customWidth="1"/>
    <col min="6682" max="6682" width="45.140625" style="38" customWidth="1"/>
    <col min="6683" max="6910" width="9.140625" style="38"/>
    <col min="6911" max="6911" width="24.28515625" style="38" customWidth="1"/>
    <col min="6912" max="6912" width="23" style="38" customWidth="1"/>
    <col min="6913" max="6913" width="27" style="38" customWidth="1"/>
    <col min="6914" max="6914" width="7.85546875" style="38" customWidth="1"/>
    <col min="6915" max="6915" width="7.7109375" style="38" customWidth="1"/>
    <col min="6916" max="6916" width="14.28515625" style="38" customWidth="1"/>
    <col min="6917" max="6917" width="7.5703125" style="38" customWidth="1"/>
    <col min="6918" max="6932" width="0" style="38" hidden="1" customWidth="1"/>
    <col min="6933" max="6937" width="18.28515625" style="38" customWidth="1"/>
    <col min="6938" max="6938" width="45.140625" style="38" customWidth="1"/>
    <col min="6939" max="7166" width="9.140625" style="38"/>
    <col min="7167" max="7167" width="24.28515625" style="38" customWidth="1"/>
    <col min="7168" max="7168" width="23" style="38" customWidth="1"/>
    <col min="7169" max="7169" width="27" style="38" customWidth="1"/>
    <col min="7170" max="7170" width="7.85546875" style="38" customWidth="1"/>
    <col min="7171" max="7171" width="7.7109375" style="38" customWidth="1"/>
    <col min="7172" max="7172" width="14.28515625" style="38" customWidth="1"/>
    <col min="7173" max="7173" width="7.5703125" style="38" customWidth="1"/>
    <col min="7174" max="7188" width="0" style="38" hidden="1" customWidth="1"/>
    <col min="7189" max="7193" width="18.28515625" style="38" customWidth="1"/>
    <col min="7194" max="7194" width="45.140625" style="38" customWidth="1"/>
    <col min="7195" max="7422" width="9.140625" style="38"/>
    <col min="7423" max="7423" width="24.28515625" style="38" customWidth="1"/>
    <col min="7424" max="7424" width="23" style="38" customWidth="1"/>
    <col min="7425" max="7425" width="27" style="38" customWidth="1"/>
    <col min="7426" max="7426" width="7.85546875" style="38" customWidth="1"/>
    <col min="7427" max="7427" width="7.7109375" style="38" customWidth="1"/>
    <col min="7428" max="7428" width="14.28515625" style="38" customWidth="1"/>
    <col min="7429" max="7429" width="7.5703125" style="38" customWidth="1"/>
    <col min="7430" max="7444" width="0" style="38" hidden="1" customWidth="1"/>
    <col min="7445" max="7449" width="18.28515625" style="38" customWidth="1"/>
    <col min="7450" max="7450" width="45.140625" style="38" customWidth="1"/>
    <col min="7451" max="7678" width="9.140625" style="38"/>
    <col min="7679" max="7679" width="24.28515625" style="38" customWidth="1"/>
    <col min="7680" max="7680" width="23" style="38" customWidth="1"/>
    <col min="7681" max="7681" width="27" style="38" customWidth="1"/>
    <col min="7682" max="7682" width="7.85546875" style="38" customWidth="1"/>
    <col min="7683" max="7683" width="7.7109375" style="38" customWidth="1"/>
    <col min="7684" max="7684" width="14.28515625" style="38" customWidth="1"/>
    <col min="7685" max="7685" width="7.5703125" style="38" customWidth="1"/>
    <col min="7686" max="7700" width="0" style="38" hidden="1" customWidth="1"/>
    <col min="7701" max="7705" width="18.28515625" style="38" customWidth="1"/>
    <col min="7706" max="7706" width="45.140625" style="38" customWidth="1"/>
    <col min="7707" max="7934" width="9.140625" style="38"/>
    <col min="7935" max="7935" width="24.28515625" style="38" customWidth="1"/>
    <col min="7936" max="7936" width="23" style="38" customWidth="1"/>
    <col min="7937" max="7937" width="27" style="38" customWidth="1"/>
    <col min="7938" max="7938" width="7.85546875" style="38" customWidth="1"/>
    <col min="7939" max="7939" width="7.7109375" style="38" customWidth="1"/>
    <col min="7940" max="7940" width="14.28515625" style="38" customWidth="1"/>
    <col min="7941" max="7941" width="7.5703125" style="38" customWidth="1"/>
    <col min="7942" max="7956" width="0" style="38" hidden="1" customWidth="1"/>
    <col min="7957" max="7961" width="18.28515625" style="38" customWidth="1"/>
    <col min="7962" max="7962" width="45.140625" style="38" customWidth="1"/>
    <col min="7963" max="8190" width="9.140625" style="38"/>
    <col min="8191" max="8191" width="24.28515625" style="38" customWidth="1"/>
    <col min="8192" max="8192" width="23" style="38" customWidth="1"/>
    <col min="8193" max="8193" width="27" style="38" customWidth="1"/>
    <col min="8194" max="8194" width="7.85546875" style="38" customWidth="1"/>
    <col min="8195" max="8195" width="7.7109375" style="38" customWidth="1"/>
    <col min="8196" max="8196" width="14.28515625" style="38" customWidth="1"/>
    <col min="8197" max="8197" width="7.5703125" style="38" customWidth="1"/>
    <col min="8198" max="8212" width="0" style="38" hidden="1" customWidth="1"/>
    <col min="8213" max="8217" width="18.28515625" style="38" customWidth="1"/>
    <col min="8218" max="8218" width="45.140625" style="38" customWidth="1"/>
    <col min="8219" max="8446" width="9.140625" style="38"/>
    <col min="8447" max="8447" width="24.28515625" style="38" customWidth="1"/>
    <col min="8448" max="8448" width="23" style="38" customWidth="1"/>
    <col min="8449" max="8449" width="27" style="38" customWidth="1"/>
    <col min="8450" max="8450" width="7.85546875" style="38" customWidth="1"/>
    <col min="8451" max="8451" width="7.7109375" style="38" customWidth="1"/>
    <col min="8452" max="8452" width="14.28515625" style="38" customWidth="1"/>
    <col min="8453" max="8453" width="7.5703125" style="38" customWidth="1"/>
    <col min="8454" max="8468" width="0" style="38" hidden="1" customWidth="1"/>
    <col min="8469" max="8473" width="18.28515625" style="38" customWidth="1"/>
    <col min="8474" max="8474" width="45.140625" style="38" customWidth="1"/>
    <col min="8475" max="8702" width="9.140625" style="38"/>
    <col min="8703" max="8703" width="24.28515625" style="38" customWidth="1"/>
    <col min="8704" max="8704" width="23" style="38" customWidth="1"/>
    <col min="8705" max="8705" width="27" style="38" customWidth="1"/>
    <col min="8706" max="8706" width="7.85546875" style="38" customWidth="1"/>
    <col min="8707" max="8707" width="7.7109375" style="38" customWidth="1"/>
    <col min="8708" max="8708" width="14.28515625" style="38" customWidth="1"/>
    <col min="8709" max="8709" width="7.5703125" style="38" customWidth="1"/>
    <col min="8710" max="8724" width="0" style="38" hidden="1" customWidth="1"/>
    <col min="8725" max="8729" width="18.28515625" style="38" customWidth="1"/>
    <col min="8730" max="8730" width="45.140625" style="38" customWidth="1"/>
    <col min="8731" max="8958" width="9.140625" style="38"/>
    <col min="8959" max="8959" width="24.28515625" style="38" customWidth="1"/>
    <col min="8960" max="8960" width="23" style="38" customWidth="1"/>
    <col min="8961" max="8961" width="27" style="38" customWidth="1"/>
    <col min="8962" max="8962" width="7.85546875" style="38" customWidth="1"/>
    <col min="8963" max="8963" width="7.7109375" style="38" customWidth="1"/>
    <col min="8964" max="8964" width="14.28515625" style="38" customWidth="1"/>
    <col min="8965" max="8965" width="7.5703125" style="38" customWidth="1"/>
    <col min="8966" max="8980" width="0" style="38" hidden="1" customWidth="1"/>
    <col min="8981" max="8985" width="18.28515625" style="38" customWidth="1"/>
    <col min="8986" max="8986" width="45.140625" style="38" customWidth="1"/>
    <col min="8987" max="9214" width="9.140625" style="38"/>
    <col min="9215" max="9215" width="24.28515625" style="38" customWidth="1"/>
    <col min="9216" max="9216" width="23" style="38" customWidth="1"/>
    <col min="9217" max="9217" width="27" style="38" customWidth="1"/>
    <col min="9218" max="9218" width="7.85546875" style="38" customWidth="1"/>
    <col min="9219" max="9219" width="7.7109375" style="38" customWidth="1"/>
    <col min="9220" max="9220" width="14.28515625" style="38" customWidth="1"/>
    <col min="9221" max="9221" width="7.5703125" style="38" customWidth="1"/>
    <col min="9222" max="9236" width="0" style="38" hidden="1" customWidth="1"/>
    <col min="9237" max="9241" width="18.28515625" style="38" customWidth="1"/>
    <col min="9242" max="9242" width="45.140625" style="38" customWidth="1"/>
    <col min="9243" max="9470" width="9.140625" style="38"/>
    <col min="9471" max="9471" width="24.28515625" style="38" customWidth="1"/>
    <col min="9472" max="9472" width="23" style="38" customWidth="1"/>
    <col min="9473" max="9473" width="27" style="38" customWidth="1"/>
    <col min="9474" max="9474" width="7.85546875" style="38" customWidth="1"/>
    <col min="9475" max="9475" width="7.7109375" style="38" customWidth="1"/>
    <col min="9476" max="9476" width="14.28515625" style="38" customWidth="1"/>
    <col min="9477" max="9477" width="7.5703125" style="38" customWidth="1"/>
    <col min="9478" max="9492" width="0" style="38" hidden="1" customWidth="1"/>
    <col min="9493" max="9497" width="18.28515625" style="38" customWidth="1"/>
    <col min="9498" max="9498" width="45.140625" style="38" customWidth="1"/>
    <col min="9499" max="9726" width="9.140625" style="38"/>
    <col min="9727" max="9727" width="24.28515625" style="38" customWidth="1"/>
    <col min="9728" max="9728" width="23" style="38" customWidth="1"/>
    <col min="9729" max="9729" width="27" style="38" customWidth="1"/>
    <col min="9730" max="9730" width="7.85546875" style="38" customWidth="1"/>
    <col min="9731" max="9731" width="7.7109375" style="38" customWidth="1"/>
    <col min="9732" max="9732" width="14.28515625" style="38" customWidth="1"/>
    <col min="9733" max="9733" width="7.5703125" style="38" customWidth="1"/>
    <col min="9734" max="9748" width="0" style="38" hidden="1" customWidth="1"/>
    <col min="9749" max="9753" width="18.28515625" style="38" customWidth="1"/>
    <col min="9754" max="9754" width="45.140625" style="38" customWidth="1"/>
    <col min="9755" max="9982" width="9.140625" style="38"/>
    <col min="9983" max="9983" width="24.28515625" style="38" customWidth="1"/>
    <col min="9984" max="9984" width="23" style="38" customWidth="1"/>
    <col min="9985" max="9985" width="27" style="38" customWidth="1"/>
    <col min="9986" max="9986" width="7.85546875" style="38" customWidth="1"/>
    <col min="9987" max="9987" width="7.7109375" style="38" customWidth="1"/>
    <col min="9988" max="9988" width="14.28515625" style="38" customWidth="1"/>
    <col min="9989" max="9989" width="7.5703125" style="38" customWidth="1"/>
    <col min="9990" max="10004" width="0" style="38" hidden="1" customWidth="1"/>
    <col min="10005" max="10009" width="18.28515625" style="38" customWidth="1"/>
    <col min="10010" max="10010" width="45.140625" style="38" customWidth="1"/>
    <col min="10011" max="10238" width="9.140625" style="38"/>
    <col min="10239" max="10239" width="24.28515625" style="38" customWidth="1"/>
    <col min="10240" max="10240" width="23" style="38" customWidth="1"/>
    <col min="10241" max="10241" width="27" style="38" customWidth="1"/>
    <col min="10242" max="10242" width="7.85546875" style="38" customWidth="1"/>
    <col min="10243" max="10243" width="7.7109375" style="38" customWidth="1"/>
    <col min="10244" max="10244" width="14.28515625" style="38" customWidth="1"/>
    <col min="10245" max="10245" width="7.5703125" style="38" customWidth="1"/>
    <col min="10246" max="10260" width="0" style="38" hidden="1" customWidth="1"/>
    <col min="10261" max="10265" width="18.28515625" style="38" customWidth="1"/>
    <col min="10266" max="10266" width="45.140625" style="38" customWidth="1"/>
    <col min="10267" max="10494" width="9.140625" style="38"/>
    <col min="10495" max="10495" width="24.28515625" style="38" customWidth="1"/>
    <col min="10496" max="10496" width="23" style="38" customWidth="1"/>
    <col min="10497" max="10497" width="27" style="38" customWidth="1"/>
    <col min="10498" max="10498" width="7.85546875" style="38" customWidth="1"/>
    <col min="10499" max="10499" width="7.7109375" style="38" customWidth="1"/>
    <col min="10500" max="10500" width="14.28515625" style="38" customWidth="1"/>
    <col min="10501" max="10501" width="7.5703125" style="38" customWidth="1"/>
    <col min="10502" max="10516" width="0" style="38" hidden="1" customWidth="1"/>
    <col min="10517" max="10521" width="18.28515625" style="38" customWidth="1"/>
    <col min="10522" max="10522" width="45.140625" style="38" customWidth="1"/>
    <col min="10523" max="10750" width="9.140625" style="38"/>
    <col min="10751" max="10751" width="24.28515625" style="38" customWidth="1"/>
    <col min="10752" max="10752" width="23" style="38" customWidth="1"/>
    <col min="10753" max="10753" width="27" style="38" customWidth="1"/>
    <col min="10754" max="10754" width="7.85546875" style="38" customWidth="1"/>
    <col min="10755" max="10755" width="7.7109375" style="38" customWidth="1"/>
    <col min="10756" max="10756" width="14.28515625" style="38" customWidth="1"/>
    <col min="10757" max="10757" width="7.5703125" style="38" customWidth="1"/>
    <col min="10758" max="10772" width="0" style="38" hidden="1" customWidth="1"/>
    <col min="10773" max="10777" width="18.28515625" style="38" customWidth="1"/>
    <col min="10778" max="10778" width="45.140625" style="38" customWidth="1"/>
    <col min="10779" max="11006" width="9.140625" style="38"/>
    <col min="11007" max="11007" width="24.28515625" style="38" customWidth="1"/>
    <col min="11008" max="11008" width="23" style="38" customWidth="1"/>
    <col min="11009" max="11009" width="27" style="38" customWidth="1"/>
    <col min="11010" max="11010" width="7.85546875" style="38" customWidth="1"/>
    <col min="11011" max="11011" width="7.7109375" style="38" customWidth="1"/>
    <col min="11012" max="11012" width="14.28515625" style="38" customWidth="1"/>
    <col min="11013" max="11013" width="7.5703125" style="38" customWidth="1"/>
    <col min="11014" max="11028" width="0" style="38" hidden="1" customWidth="1"/>
    <col min="11029" max="11033" width="18.28515625" style="38" customWidth="1"/>
    <col min="11034" max="11034" width="45.140625" style="38" customWidth="1"/>
    <col min="11035" max="11262" width="9.140625" style="38"/>
    <col min="11263" max="11263" width="24.28515625" style="38" customWidth="1"/>
    <col min="11264" max="11264" width="23" style="38" customWidth="1"/>
    <col min="11265" max="11265" width="27" style="38" customWidth="1"/>
    <col min="11266" max="11266" width="7.85546875" style="38" customWidth="1"/>
    <col min="11267" max="11267" width="7.7109375" style="38" customWidth="1"/>
    <col min="11268" max="11268" width="14.28515625" style="38" customWidth="1"/>
    <col min="11269" max="11269" width="7.5703125" style="38" customWidth="1"/>
    <col min="11270" max="11284" width="0" style="38" hidden="1" customWidth="1"/>
    <col min="11285" max="11289" width="18.28515625" style="38" customWidth="1"/>
    <col min="11290" max="11290" width="45.140625" style="38" customWidth="1"/>
    <col min="11291" max="11518" width="9.140625" style="38"/>
    <col min="11519" max="11519" width="24.28515625" style="38" customWidth="1"/>
    <col min="11520" max="11520" width="23" style="38" customWidth="1"/>
    <col min="11521" max="11521" width="27" style="38" customWidth="1"/>
    <col min="11522" max="11522" width="7.85546875" style="38" customWidth="1"/>
    <col min="11523" max="11523" width="7.7109375" style="38" customWidth="1"/>
    <col min="11524" max="11524" width="14.28515625" style="38" customWidth="1"/>
    <col min="11525" max="11525" width="7.5703125" style="38" customWidth="1"/>
    <col min="11526" max="11540" width="0" style="38" hidden="1" customWidth="1"/>
    <col min="11541" max="11545" width="18.28515625" style="38" customWidth="1"/>
    <col min="11546" max="11546" width="45.140625" style="38" customWidth="1"/>
    <col min="11547" max="11774" width="9.140625" style="38"/>
    <col min="11775" max="11775" width="24.28515625" style="38" customWidth="1"/>
    <col min="11776" max="11776" width="23" style="38" customWidth="1"/>
    <col min="11777" max="11777" width="27" style="38" customWidth="1"/>
    <col min="11778" max="11778" width="7.85546875" style="38" customWidth="1"/>
    <col min="11779" max="11779" width="7.7109375" style="38" customWidth="1"/>
    <col min="11780" max="11780" width="14.28515625" style="38" customWidth="1"/>
    <col min="11781" max="11781" width="7.5703125" style="38" customWidth="1"/>
    <col min="11782" max="11796" width="0" style="38" hidden="1" customWidth="1"/>
    <col min="11797" max="11801" width="18.28515625" style="38" customWidth="1"/>
    <col min="11802" max="11802" width="45.140625" style="38" customWidth="1"/>
    <col min="11803" max="12030" width="9.140625" style="38"/>
    <col min="12031" max="12031" width="24.28515625" style="38" customWidth="1"/>
    <col min="12032" max="12032" width="23" style="38" customWidth="1"/>
    <col min="12033" max="12033" width="27" style="38" customWidth="1"/>
    <col min="12034" max="12034" width="7.85546875" style="38" customWidth="1"/>
    <col min="12035" max="12035" width="7.7109375" style="38" customWidth="1"/>
    <col min="12036" max="12036" width="14.28515625" style="38" customWidth="1"/>
    <col min="12037" max="12037" width="7.5703125" style="38" customWidth="1"/>
    <col min="12038" max="12052" width="0" style="38" hidden="1" customWidth="1"/>
    <col min="12053" max="12057" width="18.28515625" style="38" customWidth="1"/>
    <col min="12058" max="12058" width="45.140625" style="38" customWidth="1"/>
    <col min="12059" max="12286" width="9.140625" style="38"/>
    <col min="12287" max="12287" width="24.28515625" style="38" customWidth="1"/>
    <col min="12288" max="12288" width="23" style="38" customWidth="1"/>
    <col min="12289" max="12289" width="27" style="38" customWidth="1"/>
    <col min="12290" max="12290" width="7.85546875" style="38" customWidth="1"/>
    <col min="12291" max="12291" width="7.7109375" style="38" customWidth="1"/>
    <col min="12292" max="12292" width="14.28515625" style="38" customWidth="1"/>
    <col min="12293" max="12293" width="7.5703125" style="38" customWidth="1"/>
    <col min="12294" max="12308" width="0" style="38" hidden="1" customWidth="1"/>
    <col min="12309" max="12313" width="18.28515625" style="38" customWidth="1"/>
    <col min="12314" max="12314" width="45.140625" style="38" customWidth="1"/>
    <col min="12315" max="12542" width="9.140625" style="38"/>
    <col min="12543" max="12543" width="24.28515625" style="38" customWidth="1"/>
    <col min="12544" max="12544" width="23" style="38" customWidth="1"/>
    <col min="12545" max="12545" width="27" style="38" customWidth="1"/>
    <col min="12546" max="12546" width="7.85546875" style="38" customWidth="1"/>
    <col min="12547" max="12547" width="7.7109375" style="38" customWidth="1"/>
    <col min="12548" max="12548" width="14.28515625" style="38" customWidth="1"/>
    <col min="12549" max="12549" width="7.5703125" style="38" customWidth="1"/>
    <col min="12550" max="12564" width="0" style="38" hidden="1" customWidth="1"/>
    <col min="12565" max="12569" width="18.28515625" style="38" customWidth="1"/>
    <col min="12570" max="12570" width="45.140625" style="38" customWidth="1"/>
    <col min="12571" max="12798" width="9.140625" style="38"/>
    <col min="12799" max="12799" width="24.28515625" style="38" customWidth="1"/>
    <col min="12800" max="12800" width="23" style="38" customWidth="1"/>
    <col min="12801" max="12801" width="27" style="38" customWidth="1"/>
    <col min="12802" max="12802" width="7.85546875" style="38" customWidth="1"/>
    <col min="12803" max="12803" width="7.7109375" style="38" customWidth="1"/>
    <col min="12804" max="12804" width="14.28515625" style="38" customWidth="1"/>
    <col min="12805" max="12805" width="7.5703125" style="38" customWidth="1"/>
    <col min="12806" max="12820" width="0" style="38" hidden="1" customWidth="1"/>
    <col min="12821" max="12825" width="18.28515625" style="38" customWidth="1"/>
    <col min="12826" max="12826" width="45.140625" style="38" customWidth="1"/>
    <col min="12827" max="13054" width="9.140625" style="38"/>
    <col min="13055" max="13055" width="24.28515625" style="38" customWidth="1"/>
    <col min="13056" max="13056" width="23" style="38" customWidth="1"/>
    <col min="13057" max="13057" width="27" style="38" customWidth="1"/>
    <col min="13058" max="13058" width="7.85546875" style="38" customWidth="1"/>
    <col min="13059" max="13059" width="7.7109375" style="38" customWidth="1"/>
    <col min="13060" max="13060" width="14.28515625" style="38" customWidth="1"/>
    <col min="13061" max="13061" width="7.5703125" style="38" customWidth="1"/>
    <col min="13062" max="13076" width="0" style="38" hidden="1" customWidth="1"/>
    <col min="13077" max="13081" width="18.28515625" style="38" customWidth="1"/>
    <col min="13082" max="13082" width="45.140625" style="38" customWidth="1"/>
    <col min="13083" max="13310" width="9.140625" style="38"/>
    <col min="13311" max="13311" width="24.28515625" style="38" customWidth="1"/>
    <col min="13312" max="13312" width="23" style="38" customWidth="1"/>
    <col min="13313" max="13313" width="27" style="38" customWidth="1"/>
    <col min="13314" max="13314" width="7.85546875" style="38" customWidth="1"/>
    <col min="13315" max="13315" width="7.7109375" style="38" customWidth="1"/>
    <col min="13316" max="13316" width="14.28515625" style="38" customWidth="1"/>
    <col min="13317" max="13317" width="7.5703125" style="38" customWidth="1"/>
    <col min="13318" max="13332" width="0" style="38" hidden="1" customWidth="1"/>
    <col min="13333" max="13337" width="18.28515625" style="38" customWidth="1"/>
    <col min="13338" max="13338" width="45.140625" style="38" customWidth="1"/>
    <col min="13339" max="13566" width="9.140625" style="38"/>
    <col min="13567" max="13567" width="24.28515625" style="38" customWidth="1"/>
    <col min="13568" max="13568" width="23" style="38" customWidth="1"/>
    <col min="13569" max="13569" width="27" style="38" customWidth="1"/>
    <col min="13570" max="13570" width="7.85546875" style="38" customWidth="1"/>
    <col min="13571" max="13571" width="7.7109375" style="38" customWidth="1"/>
    <col min="13572" max="13572" width="14.28515625" style="38" customWidth="1"/>
    <col min="13573" max="13573" width="7.5703125" style="38" customWidth="1"/>
    <col min="13574" max="13588" width="0" style="38" hidden="1" customWidth="1"/>
    <col min="13589" max="13593" width="18.28515625" style="38" customWidth="1"/>
    <col min="13594" max="13594" width="45.140625" style="38" customWidth="1"/>
    <col min="13595" max="13822" width="9.140625" style="38"/>
    <col min="13823" max="13823" width="24.28515625" style="38" customWidth="1"/>
    <col min="13824" max="13824" width="23" style="38" customWidth="1"/>
    <col min="13825" max="13825" width="27" style="38" customWidth="1"/>
    <col min="13826" max="13826" width="7.85546875" style="38" customWidth="1"/>
    <col min="13827" max="13827" width="7.7109375" style="38" customWidth="1"/>
    <col min="13828" max="13828" width="14.28515625" style="38" customWidth="1"/>
    <col min="13829" max="13829" width="7.5703125" style="38" customWidth="1"/>
    <col min="13830" max="13844" width="0" style="38" hidden="1" customWidth="1"/>
    <col min="13845" max="13849" width="18.28515625" style="38" customWidth="1"/>
    <col min="13850" max="13850" width="45.140625" style="38" customWidth="1"/>
    <col min="13851" max="14078" width="9.140625" style="38"/>
    <col min="14079" max="14079" width="24.28515625" style="38" customWidth="1"/>
    <col min="14080" max="14080" width="23" style="38" customWidth="1"/>
    <col min="14081" max="14081" width="27" style="38" customWidth="1"/>
    <col min="14082" max="14082" width="7.85546875" style="38" customWidth="1"/>
    <col min="14083" max="14083" width="7.7109375" style="38" customWidth="1"/>
    <col min="14084" max="14084" width="14.28515625" style="38" customWidth="1"/>
    <col min="14085" max="14085" width="7.5703125" style="38" customWidth="1"/>
    <col min="14086" max="14100" width="0" style="38" hidden="1" customWidth="1"/>
    <col min="14101" max="14105" width="18.28515625" style="38" customWidth="1"/>
    <col min="14106" max="14106" width="45.140625" style="38" customWidth="1"/>
    <col min="14107" max="14334" width="9.140625" style="38"/>
    <col min="14335" max="14335" width="24.28515625" style="38" customWidth="1"/>
    <col min="14336" max="14336" width="23" style="38" customWidth="1"/>
    <col min="14337" max="14337" width="27" style="38" customWidth="1"/>
    <col min="14338" max="14338" width="7.85546875" style="38" customWidth="1"/>
    <col min="14339" max="14339" width="7.7109375" style="38" customWidth="1"/>
    <col min="14340" max="14340" width="14.28515625" style="38" customWidth="1"/>
    <col min="14341" max="14341" width="7.5703125" style="38" customWidth="1"/>
    <col min="14342" max="14356" width="0" style="38" hidden="1" customWidth="1"/>
    <col min="14357" max="14361" width="18.28515625" style="38" customWidth="1"/>
    <col min="14362" max="14362" width="45.140625" style="38" customWidth="1"/>
    <col min="14363" max="14590" width="9.140625" style="38"/>
    <col min="14591" max="14591" width="24.28515625" style="38" customWidth="1"/>
    <col min="14592" max="14592" width="23" style="38" customWidth="1"/>
    <col min="14593" max="14593" width="27" style="38" customWidth="1"/>
    <col min="14594" max="14594" width="7.85546875" style="38" customWidth="1"/>
    <col min="14595" max="14595" width="7.7109375" style="38" customWidth="1"/>
    <col min="14596" max="14596" width="14.28515625" style="38" customWidth="1"/>
    <col min="14597" max="14597" width="7.5703125" style="38" customWidth="1"/>
    <col min="14598" max="14612" width="0" style="38" hidden="1" customWidth="1"/>
    <col min="14613" max="14617" width="18.28515625" style="38" customWidth="1"/>
    <col min="14618" max="14618" width="45.140625" style="38" customWidth="1"/>
    <col min="14619" max="14846" width="9.140625" style="38"/>
    <col min="14847" max="14847" width="24.28515625" style="38" customWidth="1"/>
    <col min="14848" max="14848" width="23" style="38" customWidth="1"/>
    <col min="14849" max="14849" width="27" style="38" customWidth="1"/>
    <col min="14850" max="14850" width="7.85546875" style="38" customWidth="1"/>
    <col min="14851" max="14851" width="7.7109375" style="38" customWidth="1"/>
    <col min="14852" max="14852" width="14.28515625" style="38" customWidth="1"/>
    <col min="14853" max="14853" width="7.5703125" style="38" customWidth="1"/>
    <col min="14854" max="14868" width="0" style="38" hidden="1" customWidth="1"/>
    <col min="14869" max="14873" width="18.28515625" style="38" customWidth="1"/>
    <col min="14874" max="14874" width="45.140625" style="38" customWidth="1"/>
    <col min="14875" max="15102" width="9.140625" style="38"/>
    <col min="15103" max="15103" width="24.28515625" style="38" customWidth="1"/>
    <col min="15104" max="15104" width="23" style="38" customWidth="1"/>
    <col min="15105" max="15105" width="27" style="38" customWidth="1"/>
    <col min="15106" max="15106" width="7.85546875" style="38" customWidth="1"/>
    <col min="15107" max="15107" width="7.7109375" style="38" customWidth="1"/>
    <col min="15108" max="15108" width="14.28515625" style="38" customWidth="1"/>
    <col min="15109" max="15109" width="7.5703125" style="38" customWidth="1"/>
    <col min="15110" max="15124" width="0" style="38" hidden="1" customWidth="1"/>
    <col min="15125" max="15129" width="18.28515625" style="38" customWidth="1"/>
    <col min="15130" max="15130" width="45.140625" style="38" customWidth="1"/>
    <col min="15131" max="15358" width="9.140625" style="38"/>
    <col min="15359" max="15359" width="24.28515625" style="38" customWidth="1"/>
    <col min="15360" max="15360" width="23" style="38" customWidth="1"/>
    <col min="15361" max="15361" width="27" style="38" customWidth="1"/>
    <col min="15362" max="15362" width="7.85546875" style="38" customWidth="1"/>
    <col min="15363" max="15363" width="7.7109375" style="38" customWidth="1"/>
    <col min="15364" max="15364" width="14.28515625" style="38" customWidth="1"/>
    <col min="15365" max="15365" width="7.5703125" style="38" customWidth="1"/>
    <col min="15366" max="15380" width="0" style="38" hidden="1" customWidth="1"/>
    <col min="15381" max="15385" width="18.28515625" style="38" customWidth="1"/>
    <col min="15386" max="15386" width="45.140625" style="38" customWidth="1"/>
    <col min="15387" max="15614" width="9.140625" style="38"/>
    <col min="15615" max="15615" width="24.28515625" style="38" customWidth="1"/>
    <col min="15616" max="15616" width="23" style="38" customWidth="1"/>
    <col min="15617" max="15617" width="27" style="38" customWidth="1"/>
    <col min="15618" max="15618" width="7.85546875" style="38" customWidth="1"/>
    <col min="15619" max="15619" width="7.7109375" style="38" customWidth="1"/>
    <col min="15620" max="15620" width="14.28515625" style="38" customWidth="1"/>
    <col min="15621" max="15621" width="7.5703125" style="38" customWidth="1"/>
    <col min="15622" max="15636" width="0" style="38" hidden="1" customWidth="1"/>
    <col min="15637" max="15641" width="18.28515625" style="38" customWidth="1"/>
    <col min="15642" max="15642" width="45.140625" style="38" customWidth="1"/>
    <col min="15643" max="15870" width="9.140625" style="38"/>
    <col min="15871" max="15871" width="24.28515625" style="38" customWidth="1"/>
    <col min="15872" max="15872" width="23" style="38" customWidth="1"/>
    <col min="15873" max="15873" width="27" style="38" customWidth="1"/>
    <col min="15874" max="15874" width="7.85546875" style="38" customWidth="1"/>
    <col min="15875" max="15875" width="7.7109375" style="38" customWidth="1"/>
    <col min="15876" max="15876" width="14.28515625" style="38" customWidth="1"/>
    <col min="15877" max="15877" width="7.5703125" style="38" customWidth="1"/>
    <col min="15878" max="15892" width="0" style="38" hidden="1" customWidth="1"/>
    <col min="15893" max="15897" width="18.28515625" style="38" customWidth="1"/>
    <col min="15898" max="15898" width="45.140625" style="38" customWidth="1"/>
    <col min="15899" max="16126" width="9.140625" style="38"/>
    <col min="16127" max="16127" width="24.28515625" style="38" customWidth="1"/>
    <col min="16128" max="16128" width="23" style="38" customWidth="1"/>
    <col min="16129" max="16129" width="27" style="38" customWidth="1"/>
    <col min="16130" max="16130" width="7.85546875" style="38" customWidth="1"/>
    <col min="16131" max="16131" width="7.7109375" style="38" customWidth="1"/>
    <col min="16132" max="16132" width="14.28515625" style="38" customWidth="1"/>
    <col min="16133" max="16133" width="7.5703125" style="38" customWidth="1"/>
    <col min="16134" max="16148" width="0" style="38" hidden="1" customWidth="1"/>
    <col min="16149" max="16153" width="18.28515625" style="38" customWidth="1"/>
    <col min="16154" max="16154" width="45.140625" style="38" customWidth="1"/>
    <col min="16155" max="16384" width="9.140625" style="38"/>
  </cols>
  <sheetData>
    <row r="1" spans="1:28" ht="24.75" customHeight="1" x14ac:dyDescent="0.25">
      <c r="AB1" s="97" t="s">
        <v>56</v>
      </c>
    </row>
    <row r="2" spans="1:28" ht="21.75" customHeight="1" x14ac:dyDescent="0.25"/>
    <row r="3" spans="1:28" ht="67.5" customHeight="1" x14ac:dyDescent="0.3">
      <c r="B3" s="126" t="s">
        <v>86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</row>
    <row r="4" spans="1:28" ht="22.5" customHeight="1" x14ac:dyDescent="0.25"/>
    <row r="5" spans="1:28" ht="33" customHeight="1" x14ac:dyDescent="0.25">
      <c r="A5" s="127" t="s">
        <v>58</v>
      </c>
      <c r="B5" s="127" t="s">
        <v>87</v>
      </c>
      <c r="C5" s="128" t="s">
        <v>129</v>
      </c>
      <c r="D5" s="121" t="s">
        <v>66</v>
      </c>
      <c r="E5" s="121" t="s">
        <v>67</v>
      </c>
      <c r="F5" s="121"/>
      <c r="G5" s="121"/>
      <c r="H5" s="121"/>
      <c r="I5" s="122" t="s">
        <v>88</v>
      </c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23"/>
      <c r="AB5" s="103" t="s">
        <v>52</v>
      </c>
    </row>
    <row r="6" spans="1:28" ht="31.5" customHeight="1" x14ac:dyDescent="0.25">
      <c r="A6" s="127"/>
      <c r="B6" s="127"/>
      <c r="C6" s="129"/>
      <c r="D6" s="121"/>
      <c r="E6" s="108" t="s">
        <v>68</v>
      </c>
      <c r="F6" s="108" t="s">
        <v>69</v>
      </c>
      <c r="G6" s="108" t="s">
        <v>70</v>
      </c>
      <c r="H6" s="108" t="s">
        <v>71</v>
      </c>
      <c r="I6" s="122" t="s">
        <v>89</v>
      </c>
      <c r="J6" s="123"/>
      <c r="K6" s="34" t="s">
        <v>132</v>
      </c>
      <c r="L6" s="35"/>
      <c r="M6" s="121" t="s">
        <v>156</v>
      </c>
      <c r="N6" s="121"/>
      <c r="O6" s="91"/>
      <c r="P6" s="121" t="s">
        <v>159</v>
      </c>
      <c r="Q6" s="121"/>
      <c r="R6" s="121"/>
      <c r="S6" s="121"/>
      <c r="T6" s="121"/>
      <c r="U6" s="121"/>
      <c r="V6" s="121"/>
      <c r="W6" s="121"/>
      <c r="X6" s="121"/>
      <c r="Y6" s="103" t="s">
        <v>131</v>
      </c>
      <c r="Z6" s="121" t="s">
        <v>51</v>
      </c>
      <c r="AA6" s="121"/>
      <c r="AB6" s="104"/>
    </row>
    <row r="7" spans="1:28" ht="51" customHeight="1" x14ac:dyDescent="0.25">
      <c r="A7" s="127"/>
      <c r="B7" s="127"/>
      <c r="C7" s="129"/>
      <c r="D7" s="121"/>
      <c r="E7" s="108"/>
      <c r="F7" s="108"/>
      <c r="G7" s="108"/>
      <c r="H7" s="108"/>
      <c r="I7" s="124"/>
      <c r="J7" s="125"/>
      <c r="K7" s="34" t="s">
        <v>49</v>
      </c>
      <c r="L7" s="35"/>
      <c r="M7" s="121"/>
      <c r="N7" s="121"/>
      <c r="O7" s="91" t="s">
        <v>128</v>
      </c>
      <c r="P7" s="121" t="s">
        <v>151</v>
      </c>
      <c r="Q7" s="121"/>
      <c r="R7" s="121" t="s">
        <v>49</v>
      </c>
      <c r="S7" s="121"/>
      <c r="T7" s="94"/>
      <c r="U7" s="121" t="s">
        <v>152</v>
      </c>
      <c r="V7" s="121"/>
      <c r="W7" s="121" t="s">
        <v>50</v>
      </c>
      <c r="X7" s="121"/>
      <c r="Y7" s="104"/>
      <c r="Z7" s="121"/>
      <c r="AA7" s="121"/>
      <c r="AB7" s="104"/>
    </row>
    <row r="8" spans="1:28" ht="33" customHeight="1" x14ac:dyDescent="0.25">
      <c r="A8" s="127"/>
      <c r="B8" s="127"/>
      <c r="C8" s="130"/>
      <c r="D8" s="121"/>
      <c r="E8" s="108"/>
      <c r="F8" s="108"/>
      <c r="G8" s="108"/>
      <c r="H8" s="108"/>
      <c r="I8" s="94" t="s">
        <v>47</v>
      </c>
      <c r="J8" s="94" t="s">
        <v>48</v>
      </c>
      <c r="K8" s="87" t="s">
        <v>47</v>
      </c>
      <c r="L8" s="87" t="s">
        <v>48</v>
      </c>
      <c r="M8" s="87" t="s">
        <v>47</v>
      </c>
      <c r="N8" s="87" t="s">
        <v>48</v>
      </c>
      <c r="O8" s="95"/>
      <c r="P8" s="87" t="s">
        <v>47</v>
      </c>
      <c r="Q8" s="87" t="s">
        <v>48</v>
      </c>
      <c r="R8" s="87" t="s">
        <v>47</v>
      </c>
      <c r="S8" s="87" t="s">
        <v>48</v>
      </c>
      <c r="T8" s="87"/>
      <c r="U8" s="87" t="s">
        <v>47</v>
      </c>
      <c r="V8" s="87" t="s">
        <v>48</v>
      </c>
      <c r="W8" s="87" t="s">
        <v>47</v>
      </c>
      <c r="X8" s="87" t="s">
        <v>48</v>
      </c>
      <c r="Y8" s="105"/>
      <c r="Z8" s="87">
        <v>2021</v>
      </c>
      <c r="AA8" s="87">
        <v>2022</v>
      </c>
      <c r="AB8" s="105"/>
    </row>
    <row r="9" spans="1:28" ht="14.25" customHeight="1" x14ac:dyDescent="0.25">
      <c r="A9" s="24">
        <v>1</v>
      </c>
      <c r="B9" s="92">
        <v>2</v>
      </c>
      <c r="C9" s="93">
        <v>3</v>
      </c>
      <c r="D9" s="94">
        <v>4</v>
      </c>
      <c r="E9" s="88">
        <v>5</v>
      </c>
      <c r="F9" s="88">
        <v>6</v>
      </c>
      <c r="G9" s="88">
        <v>7</v>
      </c>
      <c r="H9" s="88">
        <v>8</v>
      </c>
      <c r="I9" s="94">
        <v>9</v>
      </c>
      <c r="J9" s="94">
        <v>10</v>
      </c>
      <c r="K9" s="87">
        <v>11</v>
      </c>
      <c r="L9" s="87">
        <v>12</v>
      </c>
      <c r="M9" s="87">
        <v>9</v>
      </c>
      <c r="N9" s="87">
        <v>10</v>
      </c>
      <c r="O9" s="87">
        <v>11</v>
      </c>
      <c r="P9" s="87">
        <v>11</v>
      </c>
      <c r="Q9" s="87">
        <v>12</v>
      </c>
      <c r="R9" s="87">
        <v>13</v>
      </c>
      <c r="S9" s="87">
        <v>14</v>
      </c>
      <c r="T9" s="87"/>
      <c r="U9" s="87">
        <v>15</v>
      </c>
      <c r="V9" s="87">
        <v>16</v>
      </c>
      <c r="W9" s="87">
        <v>11</v>
      </c>
      <c r="X9" s="87">
        <v>12</v>
      </c>
      <c r="Y9" s="87">
        <v>13</v>
      </c>
      <c r="Z9" s="87">
        <v>14</v>
      </c>
      <c r="AA9" s="87">
        <v>15</v>
      </c>
      <c r="AB9" s="87">
        <v>16</v>
      </c>
    </row>
    <row r="10" spans="1:28" ht="29.25" customHeight="1" x14ac:dyDescent="0.25">
      <c r="A10" s="108">
        <v>1</v>
      </c>
      <c r="B10" s="131" t="s">
        <v>1</v>
      </c>
      <c r="C10" s="131" t="s">
        <v>23</v>
      </c>
      <c r="D10" s="41" t="s">
        <v>72</v>
      </c>
      <c r="E10" s="40"/>
      <c r="F10" s="40"/>
      <c r="G10" s="40"/>
      <c r="H10" s="40"/>
      <c r="I10" s="54">
        <f t="shared" ref="I10:AA10" si="0">I12+I13</f>
        <v>205681.34862999996</v>
      </c>
      <c r="J10" s="54">
        <f t="shared" si="0"/>
        <v>199630.28697999998</v>
      </c>
      <c r="K10" s="54">
        <f t="shared" si="0"/>
        <v>56435.641579999989</v>
      </c>
      <c r="L10" s="54">
        <f t="shared" si="0"/>
        <v>56339.558779999992</v>
      </c>
      <c r="M10" s="54">
        <f t="shared" si="0"/>
        <v>196633.10245999997</v>
      </c>
      <c r="N10" s="54">
        <f t="shared" si="0"/>
        <v>181631.02067</v>
      </c>
      <c r="O10" s="54">
        <f t="shared" si="0"/>
        <v>-15002.081790000015</v>
      </c>
      <c r="P10" s="54">
        <f t="shared" si="0"/>
        <v>25289.388109999996</v>
      </c>
      <c r="Q10" s="54">
        <f t="shared" si="0"/>
        <v>25289.388109999996</v>
      </c>
      <c r="R10" s="54">
        <f t="shared" si="0"/>
        <v>66827.333759999994</v>
      </c>
      <c r="S10" s="54">
        <f t="shared" si="0"/>
        <v>65575.437319999997</v>
      </c>
      <c r="T10" s="54">
        <f>R10-S10</f>
        <v>1251.8964399999968</v>
      </c>
      <c r="U10" s="54">
        <f t="shared" si="0"/>
        <v>118504.49863</v>
      </c>
      <c r="V10" s="54">
        <f t="shared" si="0"/>
        <v>114950.28077000001</v>
      </c>
      <c r="W10" s="54">
        <f t="shared" si="0"/>
        <v>243932.59267000004</v>
      </c>
      <c r="X10" s="54">
        <f t="shared" si="0"/>
        <v>222089.60442000002</v>
      </c>
      <c r="Y10" s="54">
        <f>X10-W10</f>
        <v>-21842.988250000024</v>
      </c>
      <c r="Z10" s="54">
        <f t="shared" si="0"/>
        <v>195702.42601000002</v>
      </c>
      <c r="AA10" s="54">
        <f t="shared" si="0"/>
        <v>193502.32410999999</v>
      </c>
      <c r="AB10" s="41"/>
    </row>
    <row r="11" spans="1:28" x14ac:dyDescent="0.25">
      <c r="A11" s="108"/>
      <c r="B11" s="132"/>
      <c r="C11" s="132"/>
      <c r="D11" s="40" t="s">
        <v>73</v>
      </c>
      <c r="E11" s="40"/>
      <c r="F11" s="40"/>
      <c r="G11" s="40"/>
      <c r="H11" s="40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>
        <f t="shared" ref="T11:T74" si="1">R11-S11</f>
        <v>0</v>
      </c>
      <c r="U11" s="54"/>
      <c r="V11" s="54"/>
      <c r="W11" s="54"/>
      <c r="X11" s="54"/>
      <c r="Y11" s="54"/>
      <c r="Z11" s="54"/>
      <c r="AA11" s="54"/>
      <c r="AB11" s="41"/>
    </row>
    <row r="12" spans="1:28" ht="53.25" customHeight="1" x14ac:dyDescent="0.25">
      <c r="A12" s="108"/>
      <c r="B12" s="132"/>
      <c r="C12" s="132"/>
      <c r="D12" s="41" t="s">
        <v>74</v>
      </c>
      <c r="E12" s="40"/>
      <c r="F12" s="40"/>
      <c r="G12" s="15"/>
      <c r="H12" s="40"/>
      <c r="I12" s="54">
        <f>I16</f>
        <v>205628.84862999996</v>
      </c>
      <c r="J12" s="54">
        <f t="shared" ref="J12:AA12" si="2">J16</f>
        <v>199577.78697999998</v>
      </c>
      <c r="K12" s="54">
        <f t="shared" si="2"/>
        <v>56435.641579999989</v>
      </c>
      <c r="L12" s="54">
        <f t="shared" si="2"/>
        <v>56339.558779999992</v>
      </c>
      <c r="M12" s="54">
        <f t="shared" si="2"/>
        <v>196339.60245999997</v>
      </c>
      <c r="N12" s="54">
        <f t="shared" si="2"/>
        <v>181337.52067</v>
      </c>
      <c r="O12" s="54">
        <f t="shared" si="2"/>
        <v>-15002.081790000015</v>
      </c>
      <c r="P12" s="54">
        <f t="shared" si="2"/>
        <v>25289.388109999996</v>
      </c>
      <c r="Q12" s="54">
        <f t="shared" si="2"/>
        <v>25289.388109999996</v>
      </c>
      <c r="R12" s="54">
        <f t="shared" si="2"/>
        <v>66827.333759999994</v>
      </c>
      <c r="S12" s="54">
        <f t="shared" si="2"/>
        <v>65575.437319999997</v>
      </c>
      <c r="T12" s="54">
        <f t="shared" si="1"/>
        <v>1251.8964399999968</v>
      </c>
      <c r="U12" s="54">
        <f t="shared" si="2"/>
        <v>118504.49863</v>
      </c>
      <c r="V12" s="54">
        <f t="shared" si="2"/>
        <v>114950.28077000001</v>
      </c>
      <c r="W12" s="54">
        <f t="shared" si="2"/>
        <v>243739.35933000004</v>
      </c>
      <c r="X12" s="54">
        <f t="shared" si="2"/>
        <v>221896.37108000001</v>
      </c>
      <c r="Y12" s="54">
        <f t="shared" ref="Y12:Y74" si="3">X12-W12</f>
        <v>-21842.988250000024</v>
      </c>
      <c r="Z12" s="54">
        <f t="shared" si="2"/>
        <v>195702.42601000002</v>
      </c>
      <c r="AA12" s="54">
        <f t="shared" si="2"/>
        <v>193502.32410999999</v>
      </c>
      <c r="AB12" s="41"/>
    </row>
    <row r="13" spans="1:28" ht="36.75" customHeight="1" x14ac:dyDescent="0.25">
      <c r="A13" s="108"/>
      <c r="B13" s="133"/>
      <c r="C13" s="133"/>
      <c r="D13" s="41" t="s">
        <v>92</v>
      </c>
      <c r="E13" s="40"/>
      <c r="F13" s="40"/>
      <c r="G13" s="40"/>
      <c r="H13" s="40"/>
      <c r="I13" s="54">
        <f>I17</f>
        <v>52.5</v>
      </c>
      <c r="J13" s="54">
        <f t="shared" ref="J13:AA13" si="4">J17</f>
        <v>52.5</v>
      </c>
      <c r="K13" s="54">
        <f t="shared" si="4"/>
        <v>0</v>
      </c>
      <c r="L13" s="54">
        <f t="shared" si="4"/>
        <v>0</v>
      </c>
      <c r="M13" s="54">
        <f t="shared" si="4"/>
        <v>293.5</v>
      </c>
      <c r="N13" s="54">
        <f t="shared" si="4"/>
        <v>293.5</v>
      </c>
      <c r="O13" s="54">
        <f t="shared" si="4"/>
        <v>0</v>
      </c>
      <c r="P13" s="54">
        <f t="shared" si="4"/>
        <v>0</v>
      </c>
      <c r="Q13" s="54">
        <f t="shared" si="4"/>
        <v>0</v>
      </c>
      <c r="R13" s="54">
        <f t="shared" si="4"/>
        <v>0</v>
      </c>
      <c r="S13" s="54">
        <f t="shared" si="4"/>
        <v>0</v>
      </c>
      <c r="T13" s="54">
        <f t="shared" si="1"/>
        <v>0</v>
      </c>
      <c r="U13" s="54">
        <f t="shared" si="4"/>
        <v>0</v>
      </c>
      <c r="V13" s="54">
        <f t="shared" si="4"/>
        <v>0</v>
      </c>
      <c r="W13" s="54">
        <f t="shared" si="4"/>
        <v>193.23334</v>
      </c>
      <c r="X13" s="54">
        <f t="shared" si="4"/>
        <v>193.23334</v>
      </c>
      <c r="Y13" s="54">
        <f t="shared" si="3"/>
        <v>0</v>
      </c>
      <c r="Z13" s="54">
        <f t="shared" si="4"/>
        <v>0</v>
      </c>
      <c r="AA13" s="54">
        <f t="shared" si="4"/>
        <v>0</v>
      </c>
      <c r="AB13" s="41"/>
    </row>
    <row r="14" spans="1:28" ht="30" customHeight="1" x14ac:dyDescent="0.25">
      <c r="A14" s="183">
        <v>2</v>
      </c>
      <c r="B14" s="115" t="s">
        <v>12</v>
      </c>
      <c r="C14" s="115" t="s">
        <v>23</v>
      </c>
      <c r="D14" s="41" t="s">
        <v>72</v>
      </c>
      <c r="E14" s="40"/>
      <c r="F14" s="40"/>
      <c r="G14" s="40"/>
      <c r="H14" s="40"/>
      <c r="I14" s="54">
        <f>I16+I17</f>
        <v>205681.34862999996</v>
      </c>
      <c r="J14" s="54">
        <f t="shared" ref="J14:AA14" si="5">J16+J17</f>
        <v>199630.28697999998</v>
      </c>
      <c r="K14" s="54">
        <f t="shared" si="5"/>
        <v>56435.641579999989</v>
      </c>
      <c r="L14" s="54">
        <f t="shared" si="5"/>
        <v>56339.558779999992</v>
      </c>
      <c r="M14" s="54">
        <f t="shared" si="5"/>
        <v>196633.10245999997</v>
      </c>
      <c r="N14" s="54">
        <f t="shared" si="5"/>
        <v>181631.02067</v>
      </c>
      <c r="O14" s="54">
        <f t="shared" si="5"/>
        <v>-15002.081790000015</v>
      </c>
      <c r="P14" s="54">
        <f t="shared" si="5"/>
        <v>25289.388109999996</v>
      </c>
      <c r="Q14" s="54">
        <f t="shared" si="5"/>
        <v>25289.388109999996</v>
      </c>
      <c r="R14" s="54">
        <f t="shared" si="5"/>
        <v>66827.333759999994</v>
      </c>
      <c r="S14" s="54">
        <f t="shared" si="5"/>
        <v>65575.437319999997</v>
      </c>
      <c r="T14" s="54">
        <f t="shared" si="1"/>
        <v>1251.8964399999968</v>
      </c>
      <c r="U14" s="54">
        <f t="shared" si="5"/>
        <v>118504.49863</v>
      </c>
      <c r="V14" s="54">
        <f t="shared" si="5"/>
        <v>114950.28077000001</v>
      </c>
      <c r="W14" s="54">
        <f t="shared" si="5"/>
        <v>243932.59267000004</v>
      </c>
      <c r="X14" s="54">
        <f t="shared" si="5"/>
        <v>222089.60442000002</v>
      </c>
      <c r="Y14" s="54">
        <f t="shared" si="3"/>
        <v>-21842.988250000024</v>
      </c>
      <c r="Z14" s="54">
        <f t="shared" si="5"/>
        <v>195702.42601000002</v>
      </c>
      <c r="AA14" s="54">
        <f t="shared" si="5"/>
        <v>193502.32410999999</v>
      </c>
      <c r="AB14" s="41"/>
    </row>
    <row r="15" spans="1:28" ht="28.5" customHeight="1" x14ac:dyDescent="0.25">
      <c r="A15" s="184"/>
      <c r="B15" s="116"/>
      <c r="C15" s="116"/>
      <c r="D15" s="40" t="s">
        <v>73</v>
      </c>
      <c r="E15" s="40"/>
      <c r="F15" s="40"/>
      <c r="G15" s="40"/>
      <c r="H15" s="40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54">
        <f t="shared" si="1"/>
        <v>0</v>
      </c>
      <c r="U15" s="29"/>
      <c r="V15" s="29"/>
      <c r="W15" s="29"/>
      <c r="X15" s="29"/>
      <c r="Y15" s="54"/>
      <c r="Z15" s="29"/>
      <c r="AA15" s="29"/>
      <c r="AB15" s="41"/>
    </row>
    <row r="16" spans="1:28" ht="69.75" customHeight="1" x14ac:dyDescent="0.25">
      <c r="A16" s="184"/>
      <c r="B16" s="116"/>
      <c r="C16" s="116"/>
      <c r="D16" s="41" t="str">
        <f>D12</f>
        <v>администрация города Ачинска</v>
      </c>
      <c r="E16" s="40"/>
      <c r="F16" s="40"/>
      <c r="G16" s="40"/>
      <c r="H16" s="15"/>
      <c r="I16" s="42">
        <f>I20+I23+I26+I29+I32+I35+I38+I41+I50+I53+I65+I68+I71+I74+I77+I80+I83+I86+I89+I92+I95+I98+I101</f>
        <v>205628.84862999996</v>
      </c>
      <c r="J16" s="42">
        <f t="shared" ref="J16:L16" si="6">J20+J23+J26+J29+J32+J35+J38+J41+J50+J53+J65+J68+J71+J74+J77+J80+J83+J86+J89+J92+J95+J98+J101</f>
        <v>199577.78697999998</v>
      </c>
      <c r="K16" s="42">
        <f t="shared" si="6"/>
        <v>56435.641579999989</v>
      </c>
      <c r="L16" s="42">
        <f t="shared" si="6"/>
        <v>56339.558779999992</v>
      </c>
      <c r="M16" s="42">
        <f>M20+M23+M26+M29+M32+M35+M38+M41+M50+M53+M65+M68+M71+M74+M77+M80+M83+M86+M89+M92+M95+M98+M101+M104+M107+M110+M113</f>
        <v>196339.60245999997</v>
      </c>
      <c r="N16" s="42">
        <f t="shared" ref="N16:V16" si="7">N20+N23+N26+N29+N32+N35+N38+N41+N50+N53+N65+N68+N71+N74+N77+N80+N83+N86+N89+N92+N95+N98+N101+N104+N107+N110+N113</f>
        <v>181337.52067</v>
      </c>
      <c r="O16" s="42">
        <f t="shared" si="7"/>
        <v>-15002.081790000015</v>
      </c>
      <c r="P16" s="42">
        <f t="shared" si="7"/>
        <v>25289.388109999996</v>
      </c>
      <c r="Q16" s="42">
        <f t="shared" si="7"/>
        <v>25289.388109999996</v>
      </c>
      <c r="R16" s="42">
        <f t="shared" si="7"/>
        <v>66827.333759999994</v>
      </c>
      <c r="S16" s="42">
        <f t="shared" si="7"/>
        <v>65575.437319999997</v>
      </c>
      <c r="T16" s="42">
        <f t="shared" si="7"/>
        <v>1251.8964400000009</v>
      </c>
      <c r="U16" s="42">
        <f t="shared" si="7"/>
        <v>118504.49863</v>
      </c>
      <c r="V16" s="42">
        <f t="shared" si="7"/>
        <v>114950.28077000001</v>
      </c>
      <c r="W16" s="42">
        <f>W20+W23+W26+W29+W32+W35+W38+W41+W50+W53+W65+W68+W71+W74+W77+W80+W83+W86+W89+W92+W95+W98+W101+W104+W107+W110+W113+W116</f>
        <v>243739.35933000004</v>
      </c>
      <c r="X16" s="42">
        <f t="shared" ref="X16:AA16" si="8">X20+X23+X26+X29+X32+X35+X38+X41+X50+X53+X65+X68+X71+X74+X77+X80+X83+X86+X89+X92+X95+X98+X101+X104+X107+X110+X113+X116</f>
        <v>221896.37108000001</v>
      </c>
      <c r="Y16" s="54">
        <f t="shared" si="3"/>
        <v>-21842.988250000024</v>
      </c>
      <c r="Z16" s="42">
        <f t="shared" si="8"/>
        <v>195702.42601000002</v>
      </c>
      <c r="AA16" s="42">
        <f t="shared" si="8"/>
        <v>193502.32410999999</v>
      </c>
      <c r="AB16" s="41"/>
    </row>
    <row r="17" spans="1:28" ht="39" customHeight="1" x14ac:dyDescent="0.25">
      <c r="A17" s="101"/>
      <c r="B17" s="90"/>
      <c r="C17" s="90"/>
      <c r="D17" s="41" t="str">
        <f>D13</f>
        <v>управление образования</v>
      </c>
      <c r="E17" s="40"/>
      <c r="F17" s="40"/>
      <c r="G17" s="40"/>
      <c r="H17" s="40"/>
      <c r="I17" s="42">
        <f>I44+I47+I95</f>
        <v>52.5</v>
      </c>
      <c r="J17" s="42">
        <f t="shared" ref="J17:L17" si="9">J44+J47+J95</f>
        <v>52.5</v>
      </c>
      <c r="K17" s="42">
        <f t="shared" si="9"/>
        <v>0</v>
      </c>
      <c r="L17" s="42">
        <f t="shared" si="9"/>
        <v>0</v>
      </c>
      <c r="M17" s="42">
        <f>M44+M47+M95</f>
        <v>293.5</v>
      </c>
      <c r="N17" s="42">
        <f t="shared" ref="N17:AA17" si="10">N44+N47+N95</f>
        <v>293.5</v>
      </c>
      <c r="O17" s="42">
        <f t="shared" si="10"/>
        <v>0</v>
      </c>
      <c r="P17" s="42">
        <f t="shared" si="10"/>
        <v>0</v>
      </c>
      <c r="Q17" s="42">
        <f t="shared" si="10"/>
        <v>0</v>
      </c>
      <c r="R17" s="42">
        <f t="shared" si="10"/>
        <v>0</v>
      </c>
      <c r="S17" s="42">
        <f t="shared" si="10"/>
        <v>0</v>
      </c>
      <c r="T17" s="54">
        <f t="shared" si="1"/>
        <v>0</v>
      </c>
      <c r="U17" s="42">
        <f t="shared" si="10"/>
        <v>0</v>
      </c>
      <c r="V17" s="42">
        <f t="shared" si="10"/>
        <v>0</v>
      </c>
      <c r="W17" s="42">
        <f t="shared" si="10"/>
        <v>193.23334</v>
      </c>
      <c r="X17" s="42">
        <f t="shared" si="10"/>
        <v>193.23334</v>
      </c>
      <c r="Y17" s="54">
        <f t="shared" si="3"/>
        <v>0</v>
      </c>
      <c r="Z17" s="42">
        <f t="shared" si="10"/>
        <v>0</v>
      </c>
      <c r="AA17" s="42">
        <f t="shared" si="10"/>
        <v>0</v>
      </c>
      <c r="AB17" s="41"/>
    </row>
    <row r="18" spans="1:28" ht="81" customHeight="1" x14ac:dyDescent="0.25">
      <c r="A18" s="108">
        <v>3</v>
      </c>
      <c r="B18" s="115" t="s">
        <v>75</v>
      </c>
      <c r="C18" s="112" t="s">
        <v>24</v>
      </c>
      <c r="D18" s="41" t="s">
        <v>72</v>
      </c>
      <c r="E18" s="39"/>
      <c r="F18" s="39"/>
      <c r="G18" s="39"/>
      <c r="H18" s="39"/>
      <c r="I18" s="54">
        <f t="shared" ref="I18:AA18" si="11">I20</f>
        <v>18508.96027</v>
      </c>
      <c r="J18" s="54">
        <f t="shared" si="11"/>
        <v>18144.767100000001</v>
      </c>
      <c r="K18" s="54">
        <f t="shared" si="11"/>
        <v>19318.299239999997</v>
      </c>
      <c r="L18" s="54">
        <f t="shared" si="11"/>
        <v>19222.21644</v>
      </c>
      <c r="M18" s="54">
        <f t="shared" si="11"/>
        <v>21795.34475</v>
      </c>
      <c r="N18" s="54">
        <f t="shared" si="11"/>
        <v>21371.171969999999</v>
      </c>
      <c r="O18" s="54">
        <f t="shared" si="11"/>
        <v>-424.17278000000078</v>
      </c>
      <c r="P18" s="54">
        <f t="shared" si="11"/>
        <v>13802.84843</v>
      </c>
      <c r="Q18" s="54">
        <f t="shared" si="11"/>
        <v>13802.84843</v>
      </c>
      <c r="R18" s="54">
        <f t="shared" si="11"/>
        <v>21456.14862</v>
      </c>
      <c r="S18" s="54">
        <f t="shared" si="11"/>
        <v>21388.9918</v>
      </c>
      <c r="T18" s="54">
        <f t="shared" si="1"/>
        <v>67.156820000000153</v>
      </c>
      <c r="U18" s="54">
        <f t="shared" si="11"/>
        <v>23957.917219999999</v>
      </c>
      <c r="V18" s="54">
        <f t="shared" si="11"/>
        <v>23501.693950000001</v>
      </c>
      <c r="W18" s="54">
        <f t="shared" si="11"/>
        <v>25591.03715</v>
      </c>
      <c r="X18" s="54">
        <f t="shared" si="11"/>
        <v>25591.03715</v>
      </c>
      <c r="Y18" s="54">
        <f t="shared" si="3"/>
        <v>0</v>
      </c>
      <c r="Z18" s="54">
        <f t="shared" si="11"/>
        <v>23449.599999999999</v>
      </c>
      <c r="AA18" s="54">
        <f t="shared" si="11"/>
        <v>24416.5</v>
      </c>
      <c r="AB18" s="103"/>
    </row>
    <row r="19" spans="1:28" ht="65.25" customHeight="1" x14ac:dyDescent="0.25">
      <c r="A19" s="108"/>
      <c r="B19" s="116"/>
      <c r="C19" s="113"/>
      <c r="D19" s="40" t="s">
        <v>73</v>
      </c>
      <c r="E19" s="39"/>
      <c r="F19" s="39"/>
      <c r="G19" s="39"/>
      <c r="H19" s="39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>
        <f t="shared" si="1"/>
        <v>0</v>
      </c>
      <c r="U19" s="54"/>
      <c r="V19" s="54"/>
      <c r="W19" s="54"/>
      <c r="X19" s="54"/>
      <c r="Y19" s="54"/>
      <c r="Z19" s="54"/>
      <c r="AA19" s="25"/>
      <c r="AB19" s="104"/>
    </row>
    <row r="20" spans="1:28" ht="65.25" customHeight="1" x14ac:dyDescent="0.25">
      <c r="A20" s="108"/>
      <c r="B20" s="116"/>
      <c r="C20" s="113"/>
      <c r="D20" s="41" t="str">
        <f>D16</f>
        <v>администрация города Ачинска</v>
      </c>
      <c r="E20" s="39">
        <v>730</v>
      </c>
      <c r="F20" s="39" t="s">
        <v>100</v>
      </c>
      <c r="G20" s="39">
        <v>1210072140</v>
      </c>
      <c r="H20" s="39">
        <v>244</v>
      </c>
      <c r="I20" s="54">
        <f>'Прил 3'!D31</f>
        <v>18508.96027</v>
      </c>
      <c r="J20" s="54">
        <f>'Прил 3'!E31</f>
        <v>18144.767100000001</v>
      </c>
      <c r="K20" s="54">
        <f>'Прил 3'!F31</f>
        <v>19318.299239999997</v>
      </c>
      <c r="L20" s="54">
        <f>'Прил 3'!G31</f>
        <v>19222.21644</v>
      </c>
      <c r="M20" s="54">
        <f>'Прил 3'!H31</f>
        <v>21795.34475</v>
      </c>
      <c r="N20" s="54">
        <f>'Прил 3'!I31</f>
        <v>21371.171969999999</v>
      </c>
      <c r="O20" s="54">
        <f>N20-M20</f>
        <v>-424.17278000000078</v>
      </c>
      <c r="P20" s="54">
        <f>'Прил 3'!K31</f>
        <v>13802.84843</v>
      </c>
      <c r="Q20" s="54">
        <f>'Прил 3'!L31</f>
        <v>13802.84843</v>
      </c>
      <c r="R20" s="54">
        <f>'Прил 3'!M31</f>
        <v>21456.14862</v>
      </c>
      <c r="S20" s="54">
        <f>'Прил 3'!N31</f>
        <v>21388.9918</v>
      </c>
      <c r="T20" s="54">
        <f t="shared" si="1"/>
        <v>67.156820000000153</v>
      </c>
      <c r="U20" s="54">
        <f>'Прил 3'!O31</f>
        <v>23957.917219999999</v>
      </c>
      <c r="V20" s="54">
        <f>'Прил 3'!P31</f>
        <v>23501.693950000001</v>
      </c>
      <c r="W20" s="54">
        <f>'Прил 3'!Q31</f>
        <v>25591.03715</v>
      </c>
      <c r="X20" s="54">
        <f>'Прил 3'!R31</f>
        <v>25591.03715</v>
      </c>
      <c r="Y20" s="54">
        <f t="shared" si="3"/>
        <v>0</v>
      </c>
      <c r="Z20" s="54">
        <f>'Прил 3'!T31</f>
        <v>23449.599999999999</v>
      </c>
      <c r="AA20" s="54">
        <f>'Прил 3'!U31</f>
        <v>24416.5</v>
      </c>
      <c r="AB20" s="105"/>
    </row>
    <row r="21" spans="1:28" ht="48.75" customHeight="1" x14ac:dyDescent="0.25">
      <c r="A21" s="108">
        <v>4</v>
      </c>
      <c r="B21" s="115" t="s">
        <v>77</v>
      </c>
      <c r="C21" s="112" t="s">
        <v>39</v>
      </c>
      <c r="D21" s="41" t="s">
        <v>72</v>
      </c>
      <c r="E21" s="39"/>
      <c r="F21" s="39"/>
      <c r="G21" s="39"/>
      <c r="H21" s="39"/>
      <c r="I21" s="54">
        <f t="shared" ref="I21:AA21" si="12">I23</f>
        <v>39215.799999999996</v>
      </c>
      <c r="J21" s="54">
        <f t="shared" si="12"/>
        <v>39215.799999999996</v>
      </c>
      <c r="K21" s="54">
        <f t="shared" si="12"/>
        <v>4960.7157699999998</v>
      </c>
      <c r="L21" s="54">
        <f t="shared" si="12"/>
        <v>4960.7157699999998</v>
      </c>
      <c r="M21" s="54">
        <f t="shared" si="12"/>
        <v>40845.9</v>
      </c>
      <c r="N21" s="54">
        <f t="shared" si="12"/>
        <v>39508.397619999996</v>
      </c>
      <c r="O21" s="54">
        <f t="shared" si="12"/>
        <v>-1337.5023800000054</v>
      </c>
      <c r="P21" s="54">
        <f t="shared" si="12"/>
        <v>0</v>
      </c>
      <c r="Q21" s="54">
        <f t="shared" si="12"/>
        <v>0</v>
      </c>
      <c r="R21" s="54">
        <f t="shared" si="12"/>
        <v>8324.7579100000003</v>
      </c>
      <c r="S21" s="54">
        <f t="shared" si="12"/>
        <v>7800.2386999999999</v>
      </c>
      <c r="T21" s="54">
        <f t="shared" si="1"/>
        <v>524.51921000000038</v>
      </c>
      <c r="U21" s="54">
        <f t="shared" si="12"/>
        <v>18748.300139999999</v>
      </c>
      <c r="V21" s="54">
        <f t="shared" si="12"/>
        <v>18748.300139999999</v>
      </c>
      <c r="W21" s="54">
        <f t="shared" si="12"/>
        <v>42438.9</v>
      </c>
      <c r="X21" s="54">
        <f t="shared" si="12"/>
        <v>42438.9</v>
      </c>
      <c r="Y21" s="54">
        <f t="shared" si="3"/>
        <v>0</v>
      </c>
      <c r="Z21" s="54">
        <f t="shared" si="12"/>
        <v>44136.5</v>
      </c>
      <c r="AA21" s="54">
        <f t="shared" si="12"/>
        <v>45902</v>
      </c>
      <c r="AB21" s="103"/>
    </row>
    <row r="22" spans="1:28" ht="48" customHeight="1" x14ac:dyDescent="0.25">
      <c r="A22" s="108"/>
      <c r="B22" s="116"/>
      <c r="C22" s="113"/>
      <c r="D22" s="40" t="s">
        <v>73</v>
      </c>
      <c r="E22" s="39"/>
      <c r="F22" s="39"/>
      <c r="G22" s="39"/>
      <c r="H22" s="39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>
        <f t="shared" si="1"/>
        <v>0</v>
      </c>
      <c r="U22" s="54"/>
      <c r="V22" s="54"/>
      <c r="W22" s="54"/>
      <c r="X22" s="54"/>
      <c r="Y22" s="54"/>
      <c r="Z22" s="54"/>
      <c r="AA22" s="25"/>
      <c r="AB22" s="104"/>
    </row>
    <row r="23" spans="1:28" ht="51.75" customHeight="1" x14ac:dyDescent="0.25">
      <c r="A23" s="108"/>
      <c r="B23" s="116"/>
      <c r="C23" s="113"/>
      <c r="D23" s="41" t="str">
        <f>D20</f>
        <v>администрация города Ачинска</v>
      </c>
      <c r="E23" s="39">
        <v>730</v>
      </c>
      <c r="F23" s="39" t="s">
        <v>100</v>
      </c>
      <c r="G23" s="39">
        <v>1210075080</v>
      </c>
      <c r="H23" s="39">
        <v>244</v>
      </c>
      <c r="I23" s="54">
        <f>'Прил 3'!D36</f>
        <v>39215.799999999996</v>
      </c>
      <c r="J23" s="54">
        <f>'Прил 3'!E36</f>
        <v>39215.799999999996</v>
      </c>
      <c r="K23" s="54">
        <f>'Прил 3'!F36</f>
        <v>4960.7157699999998</v>
      </c>
      <c r="L23" s="54">
        <f>'Прил 3'!G36</f>
        <v>4960.7157699999998</v>
      </c>
      <c r="M23" s="54">
        <f>'Прил 3'!H36</f>
        <v>40845.9</v>
      </c>
      <c r="N23" s="54">
        <f>'Прил 3'!I36</f>
        <v>39508.397619999996</v>
      </c>
      <c r="O23" s="54">
        <f>N23-M23</f>
        <v>-1337.5023800000054</v>
      </c>
      <c r="P23" s="54">
        <f>'Прил 3'!K36</f>
        <v>0</v>
      </c>
      <c r="Q23" s="54">
        <f>'Прил 3'!L36</f>
        <v>0</v>
      </c>
      <c r="R23" s="54">
        <f>'Прил 3'!M36</f>
        <v>8324.7579100000003</v>
      </c>
      <c r="S23" s="54">
        <f>'Прил 3'!N36</f>
        <v>7800.2386999999999</v>
      </c>
      <c r="T23" s="54">
        <f t="shared" si="1"/>
        <v>524.51921000000038</v>
      </c>
      <c r="U23" s="54">
        <f>'Прил 3'!O36</f>
        <v>18748.300139999999</v>
      </c>
      <c r="V23" s="54">
        <f>'Прил 3'!P36</f>
        <v>18748.300139999999</v>
      </c>
      <c r="W23" s="54">
        <f>'Прил 3'!Q36</f>
        <v>42438.9</v>
      </c>
      <c r="X23" s="54">
        <f>'Прил 3'!R36</f>
        <v>42438.9</v>
      </c>
      <c r="Y23" s="54">
        <f t="shared" si="3"/>
        <v>0</v>
      </c>
      <c r="Z23" s="54">
        <f>'Прил 3'!T36</f>
        <v>44136.5</v>
      </c>
      <c r="AA23" s="54">
        <f>'Прил 3'!U36</f>
        <v>45902</v>
      </c>
      <c r="AB23" s="105"/>
    </row>
    <row r="24" spans="1:28" ht="30" x14ac:dyDescent="0.25">
      <c r="A24" s="108">
        <v>5</v>
      </c>
      <c r="B24" s="115" t="s">
        <v>78</v>
      </c>
      <c r="C24" s="112" t="s">
        <v>40</v>
      </c>
      <c r="D24" s="41" t="s">
        <v>72</v>
      </c>
      <c r="E24" s="39"/>
      <c r="F24" s="39"/>
      <c r="G24" s="39"/>
      <c r="H24" s="39"/>
      <c r="I24" s="54">
        <f t="shared" ref="I24:AA24" si="13">I26</f>
        <v>392.15800000000002</v>
      </c>
      <c r="J24" s="54">
        <f t="shared" si="13"/>
        <v>392.15800000000002</v>
      </c>
      <c r="K24" s="54">
        <f t="shared" si="13"/>
        <v>328.02940999999998</v>
      </c>
      <c r="L24" s="54">
        <f t="shared" si="13"/>
        <v>328.02940999999998</v>
      </c>
      <c r="M24" s="54">
        <f t="shared" si="13"/>
        <v>408.459</v>
      </c>
      <c r="N24" s="54">
        <f t="shared" si="13"/>
        <v>408.459</v>
      </c>
      <c r="O24" s="54">
        <f t="shared" si="13"/>
        <v>0</v>
      </c>
      <c r="P24" s="54">
        <f t="shared" si="13"/>
        <v>0</v>
      </c>
      <c r="Q24" s="54">
        <f t="shared" si="13"/>
        <v>0</v>
      </c>
      <c r="R24" s="54">
        <f t="shared" si="13"/>
        <v>424.38900000000001</v>
      </c>
      <c r="S24" s="54">
        <f t="shared" si="13"/>
        <v>424.38900000000001</v>
      </c>
      <c r="T24" s="54">
        <f t="shared" si="1"/>
        <v>0</v>
      </c>
      <c r="U24" s="54">
        <f t="shared" si="13"/>
        <v>424.38900000000001</v>
      </c>
      <c r="V24" s="54">
        <f t="shared" si="13"/>
        <v>424.38900000000001</v>
      </c>
      <c r="W24" s="54">
        <f t="shared" si="13"/>
        <v>424.38900000000001</v>
      </c>
      <c r="X24" s="54">
        <f t="shared" si="13"/>
        <v>424.38900000000001</v>
      </c>
      <c r="Y24" s="54">
        <f t="shared" si="3"/>
        <v>0</v>
      </c>
      <c r="Z24" s="54">
        <f t="shared" si="13"/>
        <v>441.36500000000001</v>
      </c>
      <c r="AA24" s="54">
        <f t="shared" si="13"/>
        <v>459.02</v>
      </c>
      <c r="AB24" s="91"/>
    </row>
    <row r="25" spans="1:28" ht="35.25" customHeight="1" x14ac:dyDescent="0.25">
      <c r="A25" s="108"/>
      <c r="B25" s="116"/>
      <c r="C25" s="113"/>
      <c r="D25" s="40" t="s">
        <v>73</v>
      </c>
      <c r="E25" s="39"/>
      <c r="F25" s="39"/>
      <c r="G25" s="39"/>
      <c r="H25" s="39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>
        <f t="shared" si="1"/>
        <v>0</v>
      </c>
      <c r="U25" s="54"/>
      <c r="V25" s="54"/>
      <c r="W25" s="54"/>
      <c r="X25" s="54"/>
      <c r="Y25" s="54"/>
      <c r="Z25" s="54"/>
      <c r="AA25" s="54"/>
      <c r="AB25" s="91"/>
    </row>
    <row r="26" spans="1:28" ht="44.25" customHeight="1" x14ac:dyDescent="0.25">
      <c r="A26" s="108"/>
      <c r="B26" s="116"/>
      <c r="C26" s="113"/>
      <c r="D26" s="41" t="str">
        <f>D23</f>
        <v>администрация города Ачинска</v>
      </c>
      <c r="E26" s="39">
        <v>730</v>
      </c>
      <c r="F26" s="39" t="s">
        <v>100</v>
      </c>
      <c r="G26" s="39" t="s">
        <v>165</v>
      </c>
      <c r="H26" s="39">
        <v>244</v>
      </c>
      <c r="I26" s="54">
        <f>'Прил 3'!D45</f>
        <v>392.15800000000002</v>
      </c>
      <c r="J26" s="54">
        <f>'Прил 3'!E45</f>
        <v>392.15800000000002</v>
      </c>
      <c r="K26" s="54">
        <f>'Прил 3'!F45</f>
        <v>328.02940999999998</v>
      </c>
      <c r="L26" s="54">
        <f>'Прил 3'!G45</f>
        <v>328.02940999999998</v>
      </c>
      <c r="M26" s="54">
        <f>'Прил 3'!H45</f>
        <v>408.459</v>
      </c>
      <c r="N26" s="54">
        <f>'Прил 3'!I45</f>
        <v>408.459</v>
      </c>
      <c r="O26" s="54">
        <f>N26-M26</f>
        <v>0</v>
      </c>
      <c r="P26" s="54">
        <f>'Прил 3'!K40</f>
        <v>0</v>
      </c>
      <c r="Q26" s="54">
        <f>'Прил 3'!L45</f>
        <v>0</v>
      </c>
      <c r="R26" s="54">
        <f>'Прил 3'!M45</f>
        <v>424.38900000000001</v>
      </c>
      <c r="S26" s="54">
        <f>'Прил 3'!N45</f>
        <v>424.38900000000001</v>
      </c>
      <c r="T26" s="54">
        <f t="shared" si="1"/>
        <v>0</v>
      </c>
      <c r="U26" s="54">
        <f>'Прил 3'!O45</f>
        <v>424.38900000000001</v>
      </c>
      <c r="V26" s="54">
        <f>'Прил 3'!P45</f>
        <v>424.38900000000001</v>
      </c>
      <c r="W26" s="54">
        <f>'Прил 3'!Q45</f>
        <v>424.38900000000001</v>
      </c>
      <c r="X26" s="54">
        <f>'Прил 3'!R45</f>
        <v>424.38900000000001</v>
      </c>
      <c r="Y26" s="54">
        <f t="shared" si="3"/>
        <v>0</v>
      </c>
      <c r="Z26" s="54">
        <f>'Прил 3'!T45</f>
        <v>441.36500000000001</v>
      </c>
      <c r="AA26" s="54">
        <f>'Прил 3'!U45</f>
        <v>459.02</v>
      </c>
      <c r="AB26" s="91"/>
    </row>
    <row r="27" spans="1:28" ht="30" x14ac:dyDescent="0.25">
      <c r="A27" s="108">
        <v>6</v>
      </c>
      <c r="B27" s="115" t="s">
        <v>79</v>
      </c>
      <c r="C27" s="112" t="s">
        <v>25</v>
      </c>
      <c r="D27" s="41" t="s">
        <v>72</v>
      </c>
      <c r="E27" s="39"/>
      <c r="F27" s="39"/>
      <c r="G27" s="39"/>
      <c r="H27" s="39"/>
      <c r="I27" s="54">
        <f t="shared" ref="I27:AA27" si="14">I29</f>
        <v>9181.8094799999999</v>
      </c>
      <c r="J27" s="54">
        <f t="shared" si="14"/>
        <v>8886.2855099999997</v>
      </c>
      <c r="K27" s="54">
        <f t="shared" si="14"/>
        <v>289.78215999999998</v>
      </c>
      <c r="L27" s="54">
        <f t="shared" si="14"/>
        <v>289.78215999999998</v>
      </c>
      <c r="M27" s="54">
        <f t="shared" si="14"/>
        <v>8928.6856500000013</v>
      </c>
      <c r="N27" s="54">
        <f t="shared" si="14"/>
        <v>8928.6856500000013</v>
      </c>
      <c r="O27" s="54">
        <f t="shared" si="14"/>
        <v>0</v>
      </c>
      <c r="P27" s="54">
        <f t="shared" si="14"/>
        <v>0</v>
      </c>
      <c r="Q27" s="54">
        <f t="shared" si="14"/>
        <v>0</v>
      </c>
      <c r="R27" s="54">
        <f t="shared" si="14"/>
        <v>5099.8023199999998</v>
      </c>
      <c r="S27" s="54">
        <f t="shared" si="14"/>
        <v>5099.8023199999998</v>
      </c>
      <c r="T27" s="54">
        <f t="shared" si="1"/>
        <v>0</v>
      </c>
      <c r="U27" s="54">
        <f t="shared" si="14"/>
        <v>6601.8963000000003</v>
      </c>
      <c r="V27" s="54">
        <f t="shared" si="14"/>
        <v>6601.8963000000003</v>
      </c>
      <c r="W27" s="54">
        <f t="shared" si="14"/>
        <v>17398.20103</v>
      </c>
      <c r="X27" s="54">
        <f t="shared" si="14"/>
        <v>17398.20103</v>
      </c>
      <c r="Y27" s="54">
        <f t="shared" si="3"/>
        <v>0</v>
      </c>
      <c r="Z27" s="54">
        <f t="shared" si="14"/>
        <v>5179.3116</v>
      </c>
      <c r="AA27" s="54">
        <f t="shared" si="14"/>
        <v>5179.3116</v>
      </c>
      <c r="AB27" s="41"/>
    </row>
    <row r="28" spans="1:28" x14ac:dyDescent="0.25">
      <c r="A28" s="108"/>
      <c r="B28" s="116"/>
      <c r="C28" s="113"/>
      <c r="D28" s="40" t="s">
        <v>73</v>
      </c>
      <c r="E28" s="39"/>
      <c r="F28" s="39"/>
      <c r="G28" s="39"/>
      <c r="H28" s="39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>
        <f t="shared" si="1"/>
        <v>0</v>
      </c>
      <c r="U28" s="54"/>
      <c r="V28" s="54"/>
      <c r="W28" s="54"/>
      <c r="X28" s="54"/>
      <c r="Y28" s="54"/>
      <c r="Z28" s="54"/>
      <c r="AA28" s="54"/>
      <c r="AB28" s="41"/>
    </row>
    <row r="29" spans="1:28" ht="51" customHeight="1" x14ac:dyDescent="0.25">
      <c r="A29" s="108"/>
      <c r="B29" s="116"/>
      <c r="C29" s="113"/>
      <c r="D29" s="41" t="str">
        <f>D26</f>
        <v>администрация города Ачинска</v>
      </c>
      <c r="E29" s="39">
        <v>730</v>
      </c>
      <c r="F29" s="39" t="s">
        <v>100</v>
      </c>
      <c r="G29" s="39">
        <v>1210072130</v>
      </c>
      <c r="H29" s="39">
        <v>244</v>
      </c>
      <c r="I29" s="54">
        <f>'Прил 3'!D52</f>
        <v>9181.8094799999999</v>
      </c>
      <c r="J29" s="54">
        <f>'Прил 3'!E52</f>
        <v>8886.2855099999997</v>
      </c>
      <c r="K29" s="54">
        <f>'Прил 3'!F52</f>
        <v>289.78215999999998</v>
      </c>
      <c r="L29" s="54">
        <f>'Прил 3'!G52</f>
        <v>289.78215999999998</v>
      </c>
      <c r="M29" s="54">
        <f>'Прил 3'!H52</f>
        <v>8928.6856500000013</v>
      </c>
      <c r="N29" s="54">
        <f>'Прил 3'!I52</f>
        <v>8928.6856500000013</v>
      </c>
      <c r="O29" s="54">
        <f>N29-M29</f>
        <v>0</v>
      </c>
      <c r="P29" s="54">
        <f>'Прил 3'!K52</f>
        <v>0</v>
      </c>
      <c r="Q29" s="54">
        <f>'Прил 3'!L52</f>
        <v>0</v>
      </c>
      <c r="R29" s="54">
        <f>'Прил 3'!M52</f>
        <v>5099.8023199999998</v>
      </c>
      <c r="S29" s="54">
        <f>'Прил 3'!N52</f>
        <v>5099.8023199999998</v>
      </c>
      <c r="T29" s="54">
        <f t="shared" si="1"/>
        <v>0</v>
      </c>
      <c r="U29" s="54">
        <f>'Прил 3'!O52</f>
        <v>6601.8963000000003</v>
      </c>
      <c r="V29" s="54">
        <f>'Прил 3'!P52</f>
        <v>6601.8963000000003</v>
      </c>
      <c r="W29" s="54">
        <f>'Прил 3'!Q52</f>
        <v>17398.20103</v>
      </c>
      <c r="X29" s="54">
        <f>'Прил 3'!R52</f>
        <v>17398.20103</v>
      </c>
      <c r="Y29" s="54">
        <f t="shared" si="3"/>
        <v>0</v>
      </c>
      <c r="Z29" s="54">
        <f>'Прил 3'!T52</f>
        <v>5179.3116</v>
      </c>
      <c r="AA29" s="54">
        <f>'Прил 3'!U52</f>
        <v>5179.3116</v>
      </c>
      <c r="AB29" s="41"/>
    </row>
    <row r="30" spans="1:28" ht="30" customHeight="1" x14ac:dyDescent="0.25">
      <c r="A30" s="108">
        <v>7</v>
      </c>
      <c r="B30" s="115" t="s">
        <v>81</v>
      </c>
      <c r="C30" s="112" t="s">
        <v>43</v>
      </c>
      <c r="D30" s="41" t="s">
        <v>72</v>
      </c>
      <c r="E30" s="39"/>
      <c r="F30" s="39"/>
      <c r="G30" s="39"/>
      <c r="H30" s="39"/>
      <c r="I30" s="54">
        <f t="shared" ref="I30:AA30" si="15">I32</f>
        <v>45000</v>
      </c>
      <c r="J30" s="54">
        <f t="shared" si="15"/>
        <v>44926.814890000001</v>
      </c>
      <c r="K30" s="54">
        <f t="shared" si="15"/>
        <v>0</v>
      </c>
      <c r="L30" s="54">
        <f t="shared" si="15"/>
        <v>0</v>
      </c>
      <c r="M30" s="54">
        <f t="shared" si="15"/>
        <v>5248.7</v>
      </c>
      <c r="N30" s="54">
        <f t="shared" si="15"/>
        <v>4933.9371200000005</v>
      </c>
      <c r="O30" s="54">
        <f t="shared" si="15"/>
        <v>-314.76287999999931</v>
      </c>
      <c r="P30" s="54">
        <f t="shared" si="15"/>
        <v>0</v>
      </c>
      <c r="Q30" s="54">
        <f t="shared" si="15"/>
        <v>0</v>
      </c>
      <c r="R30" s="54">
        <f t="shared" si="15"/>
        <v>0</v>
      </c>
      <c r="S30" s="54">
        <f t="shared" si="15"/>
        <v>0</v>
      </c>
      <c r="T30" s="54">
        <f t="shared" si="1"/>
        <v>0</v>
      </c>
      <c r="U30" s="54">
        <f t="shared" si="15"/>
        <v>0</v>
      </c>
      <c r="V30" s="54">
        <f t="shared" si="15"/>
        <v>0</v>
      </c>
      <c r="W30" s="54">
        <f t="shared" si="15"/>
        <v>0</v>
      </c>
      <c r="X30" s="54">
        <f t="shared" si="15"/>
        <v>0</v>
      </c>
      <c r="Y30" s="54">
        <f t="shared" si="3"/>
        <v>0</v>
      </c>
      <c r="Z30" s="54">
        <f t="shared" si="15"/>
        <v>0</v>
      </c>
      <c r="AA30" s="54">
        <f t="shared" si="15"/>
        <v>0</v>
      </c>
      <c r="AB30" s="89"/>
    </row>
    <row r="31" spans="1:28" ht="47.25" customHeight="1" x14ac:dyDescent="0.25">
      <c r="A31" s="108"/>
      <c r="B31" s="116"/>
      <c r="C31" s="113"/>
      <c r="D31" s="40" t="s">
        <v>73</v>
      </c>
      <c r="E31" s="39"/>
      <c r="F31" s="39"/>
      <c r="G31" s="39"/>
      <c r="H31" s="39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>
        <f t="shared" si="1"/>
        <v>0</v>
      </c>
      <c r="U31" s="54"/>
      <c r="V31" s="54"/>
      <c r="W31" s="54"/>
      <c r="X31" s="54"/>
      <c r="Y31" s="54"/>
      <c r="Z31" s="54"/>
      <c r="AA31" s="25"/>
      <c r="AB31" s="91"/>
    </row>
    <row r="32" spans="1:28" ht="129.75" customHeight="1" x14ac:dyDescent="0.25">
      <c r="A32" s="108"/>
      <c r="B32" s="116"/>
      <c r="C32" s="113"/>
      <c r="D32" s="41" t="str">
        <f>D26</f>
        <v>администрация города Ачинска</v>
      </c>
      <c r="E32" s="39">
        <v>730</v>
      </c>
      <c r="F32" s="3" t="s">
        <v>100</v>
      </c>
      <c r="G32" s="3" t="s">
        <v>101</v>
      </c>
      <c r="H32" s="39">
        <v>243</v>
      </c>
      <c r="I32" s="54">
        <f>'Прил 3'!D57</f>
        <v>45000</v>
      </c>
      <c r="J32" s="54">
        <f>'Прил 3'!E57</f>
        <v>44926.814890000001</v>
      </c>
      <c r="K32" s="54">
        <f>'Прил 3'!F57</f>
        <v>0</v>
      </c>
      <c r="L32" s="54">
        <f>'Прил 3'!G57</f>
        <v>0</v>
      </c>
      <c r="M32" s="54">
        <f>'Прил 3'!H57</f>
        <v>5248.7</v>
      </c>
      <c r="N32" s="54">
        <f>'Прил 3'!I57</f>
        <v>4933.9371200000005</v>
      </c>
      <c r="O32" s="54">
        <f>N32-M32</f>
        <v>-314.76287999999931</v>
      </c>
      <c r="P32" s="54">
        <f>'Прил 3'!K57</f>
        <v>0</v>
      </c>
      <c r="Q32" s="54">
        <f>'Прил 3'!L57</f>
        <v>0</v>
      </c>
      <c r="R32" s="54">
        <f>'Прил 3'!M57</f>
        <v>0</v>
      </c>
      <c r="S32" s="54">
        <f>'Прил 3'!N57</f>
        <v>0</v>
      </c>
      <c r="T32" s="54">
        <f t="shared" si="1"/>
        <v>0</v>
      </c>
      <c r="U32" s="54">
        <f>'Прил 3'!O57</f>
        <v>0</v>
      </c>
      <c r="V32" s="54">
        <f>'Прил 3'!P57</f>
        <v>0</v>
      </c>
      <c r="W32" s="54">
        <f>'Прил 3'!Q57</f>
        <v>0</v>
      </c>
      <c r="X32" s="54">
        <f>'Прил 3'!R57</f>
        <v>0</v>
      </c>
      <c r="Y32" s="54">
        <f t="shared" si="3"/>
        <v>0</v>
      </c>
      <c r="Z32" s="54">
        <f>'Прил 3'!T57</f>
        <v>0</v>
      </c>
      <c r="AA32" s="54">
        <f>'Прил 3'!U57</f>
        <v>0</v>
      </c>
      <c r="AB32" s="91"/>
    </row>
    <row r="33" spans="1:28" ht="46.5" customHeight="1" x14ac:dyDescent="0.25">
      <c r="A33" s="108">
        <v>8</v>
      </c>
      <c r="B33" s="115" t="s">
        <v>80</v>
      </c>
      <c r="C33" s="112" t="s">
        <v>182</v>
      </c>
      <c r="D33" s="41" t="s">
        <v>72</v>
      </c>
      <c r="E33" s="39"/>
      <c r="F33" s="39"/>
      <c r="G33" s="39"/>
      <c r="H33" s="39"/>
      <c r="I33" s="54">
        <f t="shared" ref="I33:AA33" si="16">I35</f>
        <v>1721.5709999999999</v>
      </c>
      <c r="J33" s="54">
        <f t="shared" si="16"/>
        <v>1695.74443</v>
      </c>
      <c r="K33" s="54">
        <f t="shared" si="16"/>
        <v>0</v>
      </c>
      <c r="L33" s="54">
        <f t="shared" si="16"/>
        <v>0</v>
      </c>
      <c r="M33" s="54">
        <f t="shared" si="16"/>
        <v>5.5422900000000004</v>
      </c>
      <c r="N33" s="54">
        <f t="shared" si="16"/>
        <v>5.2434500000000002</v>
      </c>
      <c r="O33" s="54">
        <f t="shared" si="16"/>
        <v>-0.29884000000000022</v>
      </c>
      <c r="P33" s="54">
        <f t="shared" si="16"/>
        <v>0</v>
      </c>
      <c r="Q33" s="54">
        <f t="shared" si="16"/>
        <v>0</v>
      </c>
      <c r="R33" s="54">
        <f t="shared" si="16"/>
        <v>0</v>
      </c>
      <c r="S33" s="54">
        <f t="shared" si="16"/>
        <v>0</v>
      </c>
      <c r="T33" s="54">
        <f t="shared" si="1"/>
        <v>0</v>
      </c>
      <c r="U33" s="54">
        <f t="shared" si="16"/>
        <v>0</v>
      </c>
      <c r="V33" s="54">
        <f t="shared" si="16"/>
        <v>0</v>
      </c>
      <c r="W33" s="54">
        <f t="shared" si="16"/>
        <v>3</v>
      </c>
      <c r="X33" s="54">
        <f t="shared" si="16"/>
        <v>0</v>
      </c>
      <c r="Y33" s="54">
        <f t="shared" si="3"/>
        <v>-3</v>
      </c>
      <c r="Z33" s="54">
        <f t="shared" si="16"/>
        <v>0</v>
      </c>
      <c r="AA33" s="54">
        <f t="shared" si="16"/>
        <v>0</v>
      </c>
      <c r="AB33" s="103" t="s">
        <v>184</v>
      </c>
    </row>
    <row r="34" spans="1:28" ht="70.5" customHeight="1" x14ac:dyDescent="0.25">
      <c r="A34" s="108"/>
      <c r="B34" s="116"/>
      <c r="C34" s="113"/>
      <c r="D34" s="40" t="s">
        <v>73</v>
      </c>
      <c r="E34" s="39"/>
      <c r="F34" s="39"/>
      <c r="G34" s="39"/>
      <c r="H34" s="39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>
        <f t="shared" si="1"/>
        <v>0</v>
      </c>
      <c r="U34" s="54"/>
      <c r="V34" s="54"/>
      <c r="W34" s="54"/>
      <c r="X34" s="54"/>
      <c r="Y34" s="54"/>
      <c r="Z34" s="54"/>
      <c r="AA34" s="54"/>
      <c r="AB34" s="104"/>
    </row>
    <row r="35" spans="1:28" ht="129.75" customHeight="1" x14ac:dyDescent="0.25">
      <c r="A35" s="108"/>
      <c r="B35" s="116"/>
      <c r="C35" s="114"/>
      <c r="D35" s="41" t="str">
        <f>D29</f>
        <v>администрация города Ачинска</v>
      </c>
      <c r="E35" s="39">
        <v>730</v>
      </c>
      <c r="F35" s="3" t="s">
        <v>100</v>
      </c>
      <c r="G35" s="3" t="s">
        <v>102</v>
      </c>
      <c r="H35" s="39">
        <v>243</v>
      </c>
      <c r="I35" s="54">
        <f>'Прил 3'!D66</f>
        <v>1721.5709999999999</v>
      </c>
      <c r="J35" s="54">
        <f>'Прил 3'!E66</f>
        <v>1695.74443</v>
      </c>
      <c r="K35" s="54">
        <f>'Прил 3'!F66</f>
        <v>0</v>
      </c>
      <c r="L35" s="54">
        <f>'Прил 3'!G66</f>
        <v>0</v>
      </c>
      <c r="M35" s="54">
        <f>'Прил 3'!H66</f>
        <v>5.5422900000000004</v>
      </c>
      <c r="N35" s="54">
        <f>'Прил 3'!I66</f>
        <v>5.2434500000000002</v>
      </c>
      <c r="O35" s="54">
        <f>N35-M35</f>
        <v>-0.29884000000000022</v>
      </c>
      <c r="P35" s="54">
        <f>'Прил 3'!K66</f>
        <v>0</v>
      </c>
      <c r="Q35" s="54">
        <f>'Прил 3'!L66</f>
        <v>0</v>
      </c>
      <c r="R35" s="54">
        <f>'Прил 3'!M66</f>
        <v>0</v>
      </c>
      <c r="S35" s="54">
        <f>'Прил 3'!N66</f>
        <v>0</v>
      </c>
      <c r="T35" s="54">
        <f t="shared" si="1"/>
        <v>0</v>
      </c>
      <c r="U35" s="54">
        <f>'Прил 3'!O66</f>
        <v>0</v>
      </c>
      <c r="V35" s="54">
        <f>'Прил 3'!P66</f>
        <v>0</v>
      </c>
      <c r="W35" s="54">
        <f>'Прил 3'!Q66</f>
        <v>3</v>
      </c>
      <c r="X35" s="54">
        <f>'Прил 3'!R66</f>
        <v>0</v>
      </c>
      <c r="Y35" s="54">
        <f t="shared" si="3"/>
        <v>-3</v>
      </c>
      <c r="Z35" s="54">
        <f>'Прил 3'!T66</f>
        <v>0</v>
      </c>
      <c r="AA35" s="54">
        <f>'Прил 3'!U66</f>
        <v>0</v>
      </c>
      <c r="AB35" s="105"/>
    </row>
    <row r="36" spans="1:28" ht="53.25" customHeight="1" x14ac:dyDescent="0.25">
      <c r="A36" s="106">
        <v>9</v>
      </c>
      <c r="B36" s="115" t="s">
        <v>82</v>
      </c>
      <c r="C36" s="112" t="s">
        <v>133</v>
      </c>
      <c r="D36" s="41" t="s">
        <v>72</v>
      </c>
      <c r="E36" s="39"/>
      <c r="F36" s="3"/>
      <c r="G36" s="3"/>
      <c r="H36" s="39"/>
      <c r="I36" s="54">
        <f>I38</f>
        <v>0</v>
      </c>
      <c r="J36" s="54">
        <f t="shared" ref="J36:AA36" si="17">J38</f>
        <v>0</v>
      </c>
      <c r="K36" s="54">
        <f t="shared" si="17"/>
        <v>0</v>
      </c>
      <c r="L36" s="54">
        <f t="shared" si="17"/>
        <v>0</v>
      </c>
      <c r="M36" s="54">
        <f t="shared" si="17"/>
        <v>30863.8</v>
      </c>
      <c r="N36" s="54">
        <f t="shared" si="17"/>
        <v>21180.370059999997</v>
      </c>
      <c r="O36" s="54">
        <f t="shared" si="17"/>
        <v>-9683.4299400000018</v>
      </c>
      <c r="P36" s="54">
        <f t="shared" si="17"/>
        <v>0</v>
      </c>
      <c r="Q36" s="54">
        <f t="shared" si="17"/>
        <v>0</v>
      </c>
      <c r="R36" s="54">
        <f t="shared" si="17"/>
        <v>0</v>
      </c>
      <c r="S36" s="54">
        <f t="shared" si="17"/>
        <v>0</v>
      </c>
      <c r="T36" s="54">
        <f t="shared" si="1"/>
        <v>0</v>
      </c>
      <c r="U36" s="54">
        <f t="shared" si="17"/>
        <v>0</v>
      </c>
      <c r="V36" s="54">
        <f t="shared" si="17"/>
        <v>0</v>
      </c>
      <c r="W36" s="54">
        <f t="shared" si="17"/>
        <v>34961.4</v>
      </c>
      <c r="X36" s="54">
        <f t="shared" si="17"/>
        <v>34801.425080000001</v>
      </c>
      <c r="Y36" s="54">
        <f t="shared" si="3"/>
        <v>-159.97492000000057</v>
      </c>
      <c r="Z36" s="54">
        <f t="shared" si="17"/>
        <v>35892.1</v>
      </c>
      <c r="AA36" s="54">
        <f t="shared" si="17"/>
        <v>35892.1</v>
      </c>
      <c r="AB36" s="103" t="s">
        <v>183</v>
      </c>
    </row>
    <row r="37" spans="1:28" ht="47.25" customHeight="1" x14ac:dyDescent="0.25">
      <c r="A37" s="181"/>
      <c r="B37" s="116"/>
      <c r="C37" s="113"/>
      <c r="D37" s="40" t="s">
        <v>73</v>
      </c>
      <c r="E37" s="39"/>
      <c r="F37" s="3"/>
      <c r="G37" s="3"/>
      <c r="H37" s="39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>
        <f t="shared" si="1"/>
        <v>0</v>
      </c>
      <c r="U37" s="54"/>
      <c r="V37" s="54"/>
      <c r="W37" s="54"/>
      <c r="X37" s="54"/>
      <c r="Y37" s="54"/>
      <c r="Z37" s="54"/>
      <c r="AA37" s="54"/>
      <c r="AB37" s="104"/>
    </row>
    <row r="38" spans="1:28" ht="40.5" customHeight="1" x14ac:dyDescent="0.25">
      <c r="A38" s="107"/>
      <c r="B38" s="116"/>
      <c r="C38" s="114"/>
      <c r="D38" s="41" t="str">
        <f>D32</f>
        <v>администрация города Ачинска</v>
      </c>
      <c r="E38" s="39">
        <v>730</v>
      </c>
      <c r="F38" s="3" t="s">
        <v>100</v>
      </c>
      <c r="G38" s="3" t="s">
        <v>136</v>
      </c>
      <c r="H38" s="39">
        <v>244</v>
      </c>
      <c r="I38" s="54">
        <f>'Прил 3'!D71</f>
        <v>0</v>
      </c>
      <c r="J38" s="54">
        <f>'Прил 3'!E71</f>
        <v>0</v>
      </c>
      <c r="K38" s="54">
        <f>'Прил 3'!F71</f>
        <v>0</v>
      </c>
      <c r="L38" s="54">
        <f>'Прил 3'!G71</f>
        <v>0</v>
      </c>
      <c r="M38" s="54">
        <f>'Прил 3'!H71</f>
        <v>30863.8</v>
      </c>
      <c r="N38" s="54">
        <f>'Прил 3'!I71</f>
        <v>21180.370059999997</v>
      </c>
      <c r="O38" s="54">
        <f>'Прил 3'!J71</f>
        <v>-9683.4299400000018</v>
      </c>
      <c r="P38" s="54">
        <f>'Прил 3'!K71</f>
        <v>0</v>
      </c>
      <c r="Q38" s="54">
        <f>'Прил 3'!L71</f>
        <v>0</v>
      </c>
      <c r="R38" s="54">
        <f>'Прил 3'!M71</f>
        <v>0</v>
      </c>
      <c r="S38" s="54">
        <f>'Прил 3'!N71</f>
        <v>0</v>
      </c>
      <c r="T38" s="54">
        <f t="shared" si="1"/>
        <v>0</v>
      </c>
      <c r="U38" s="54">
        <f>'Прил 3'!O71</f>
        <v>0</v>
      </c>
      <c r="V38" s="54">
        <f>'Прил 3'!P71</f>
        <v>0</v>
      </c>
      <c r="W38" s="54">
        <f>'Прил 3'!Q71</f>
        <v>34961.4</v>
      </c>
      <c r="X38" s="54">
        <f>'Прил 3'!R71</f>
        <v>34801.425080000001</v>
      </c>
      <c r="Y38" s="54">
        <f t="shared" si="3"/>
        <v>-159.97492000000057</v>
      </c>
      <c r="Z38" s="54">
        <f>'Прил 3'!T71</f>
        <v>35892.1</v>
      </c>
      <c r="AA38" s="54">
        <f>'Прил 3'!U71</f>
        <v>35892.1</v>
      </c>
      <c r="AB38" s="104"/>
    </row>
    <row r="39" spans="1:28" ht="56.25" customHeight="1" x14ac:dyDescent="0.25">
      <c r="A39" s="106">
        <v>10</v>
      </c>
      <c r="B39" s="115" t="s">
        <v>83</v>
      </c>
      <c r="C39" s="112" t="s">
        <v>134</v>
      </c>
      <c r="D39" s="41" t="s">
        <v>72</v>
      </c>
      <c r="E39" s="39"/>
      <c r="F39" s="3"/>
      <c r="G39" s="3"/>
      <c r="H39" s="39"/>
      <c r="I39" s="54"/>
      <c r="J39" s="54"/>
      <c r="K39" s="54"/>
      <c r="L39" s="54"/>
      <c r="M39" s="54">
        <f>M41</f>
        <v>316.79278000000005</v>
      </c>
      <c r="N39" s="54">
        <f t="shared" ref="N39:AA39" si="18">N41</f>
        <v>217.17926</v>
      </c>
      <c r="O39" s="54">
        <f t="shared" si="18"/>
        <v>-99.613520000000051</v>
      </c>
      <c r="P39" s="54">
        <f t="shared" si="18"/>
        <v>0</v>
      </c>
      <c r="Q39" s="54">
        <f t="shared" si="18"/>
        <v>0</v>
      </c>
      <c r="R39" s="54">
        <f t="shared" si="18"/>
        <v>0</v>
      </c>
      <c r="S39" s="54">
        <f t="shared" si="18"/>
        <v>0</v>
      </c>
      <c r="T39" s="54">
        <f t="shared" si="1"/>
        <v>0</v>
      </c>
      <c r="U39" s="54">
        <f t="shared" si="18"/>
        <v>0</v>
      </c>
      <c r="V39" s="54">
        <f t="shared" si="18"/>
        <v>0</v>
      </c>
      <c r="W39" s="54">
        <f t="shared" si="18"/>
        <v>514.27086999999995</v>
      </c>
      <c r="X39" s="54">
        <f t="shared" si="18"/>
        <v>512.04533000000004</v>
      </c>
      <c r="Y39" s="54">
        <f t="shared" si="3"/>
        <v>-2.2255399999999099</v>
      </c>
      <c r="Z39" s="54">
        <f t="shared" si="18"/>
        <v>514.27086999999995</v>
      </c>
      <c r="AA39" s="54">
        <f t="shared" si="18"/>
        <v>514.27086999999995</v>
      </c>
      <c r="AB39" s="104"/>
    </row>
    <row r="40" spans="1:28" ht="45.75" customHeight="1" x14ac:dyDescent="0.25">
      <c r="A40" s="181"/>
      <c r="B40" s="116"/>
      <c r="C40" s="113"/>
      <c r="D40" s="40" t="s">
        <v>73</v>
      </c>
      <c r="E40" s="39"/>
      <c r="F40" s="3"/>
      <c r="G40" s="3"/>
      <c r="H40" s="39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>
        <f t="shared" si="1"/>
        <v>0</v>
      </c>
      <c r="U40" s="54"/>
      <c r="V40" s="54"/>
      <c r="W40" s="54"/>
      <c r="X40" s="54"/>
      <c r="Y40" s="54"/>
      <c r="Z40" s="54"/>
      <c r="AA40" s="54"/>
      <c r="AB40" s="104"/>
    </row>
    <row r="41" spans="1:28" ht="61.5" customHeight="1" x14ac:dyDescent="0.25">
      <c r="A41" s="107"/>
      <c r="B41" s="116"/>
      <c r="C41" s="114"/>
      <c r="D41" s="41" t="str">
        <f>D35</f>
        <v>администрация города Ачинска</v>
      </c>
      <c r="E41" s="39">
        <v>730</v>
      </c>
      <c r="F41" s="3" t="s">
        <v>100</v>
      </c>
      <c r="G41" s="3" t="s">
        <v>137</v>
      </c>
      <c r="H41" s="39">
        <v>244</v>
      </c>
      <c r="I41" s="54">
        <f>'Прил 3'!D80</f>
        <v>0</v>
      </c>
      <c r="J41" s="54">
        <f>'Прил 3'!E80</f>
        <v>0</v>
      </c>
      <c r="K41" s="54">
        <f>'Прил 3'!F80</f>
        <v>0</v>
      </c>
      <c r="L41" s="54">
        <f>'Прил 3'!G80</f>
        <v>0</v>
      </c>
      <c r="M41" s="54">
        <f>'Прил 3'!H80</f>
        <v>316.79278000000005</v>
      </c>
      <c r="N41" s="54">
        <f>'Прил 3'!I80</f>
        <v>217.17926</v>
      </c>
      <c r="O41" s="54">
        <f>'Прил 3'!J80</f>
        <v>-99.613520000000051</v>
      </c>
      <c r="P41" s="54">
        <f>'Прил 3'!K80</f>
        <v>0</v>
      </c>
      <c r="Q41" s="54">
        <f>'Прил 3'!L75</f>
        <v>0</v>
      </c>
      <c r="R41" s="54">
        <f>'Прил 3'!M80</f>
        <v>0</v>
      </c>
      <c r="S41" s="54">
        <f>'Прил 3'!N80</f>
        <v>0</v>
      </c>
      <c r="T41" s="54">
        <f t="shared" si="1"/>
        <v>0</v>
      </c>
      <c r="U41" s="54">
        <f>'Прил 3'!O80</f>
        <v>0</v>
      </c>
      <c r="V41" s="54">
        <f>'Прил 3'!P80</f>
        <v>0</v>
      </c>
      <c r="W41" s="54">
        <f>'Прил 3'!Q80</f>
        <v>514.27086999999995</v>
      </c>
      <c r="X41" s="54">
        <f>'Прил 3'!R80</f>
        <v>512.04533000000004</v>
      </c>
      <c r="Y41" s="54">
        <f t="shared" si="3"/>
        <v>-2.2255399999999099</v>
      </c>
      <c r="Z41" s="54">
        <f>'Прил 3'!T75</f>
        <v>514.27086999999995</v>
      </c>
      <c r="AA41" s="54">
        <f>'Прил 3'!U75</f>
        <v>514.27086999999995</v>
      </c>
      <c r="AB41" s="105"/>
    </row>
    <row r="42" spans="1:28" ht="70.5" customHeight="1" x14ac:dyDescent="0.25">
      <c r="A42" s="108">
        <v>11</v>
      </c>
      <c r="B42" s="115" t="s">
        <v>84</v>
      </c>
      <c r="C42" s="117" t="s">
        <v>44</v>
      </c>
      <c r="D42" s="41" t="s">
        <v>72</v>
      </c>
      <c r="E42" s="39"/>
      <c r="F42" s="39"/>
      <c r="G42" s="3"/>
      <c r="H42" s="39"/>
      <c r="I42" s="54">
        <f t="shared" ref="I42:AA42" si="19">I44</f>
        <v>43.2</v>
      </c>
      <c r="J42" s="54">
        <f t="shared" si="19"/>
        <v>43.2</v>
      </c>
      <c r="K42" s="54">
        <f t="shared" si="19"/>
        <v>0</v>
      </c>
      <c r="L42" s="54">
        <f t="shared" si="19"/>
        <v>0</v>
      </c>
      <c r="M42" s="54">
        <f t="shared" si="19"/>
        <v>293.5</v>
      </c>
      <c r="N42" s="54">
        <f t="shared" si="19"/>
        <v>293.5</v>
      </c>
      <c r="O42" s="54">
        <f t="shared" si="19"/>
        <v>0</v>
      </c>
      <c r="P42" s="54">
        <f t="shared" si="19"/>
        <v>0</v>
      </c>
      <c r="Q42" s="54">
        <f t="shared" si="19"/>
        <v>0</v>
      </c>
      <c r="R42" s="54">
        <f t="shared" si="19"/>
        <v>0</v>
      </c>
      <c r="S42" s="54">
        <f t="shared" si="19"/>
        <v>0</v>
      </c>
      <c r="T42" s="54">
        <f t="shared" si="1"/>
        <v>0</v>
      </c>
      <c r="U42" s="54">
        <f t="shared" si="19"/>
        <v>0</v>
      </c>
      <c r="V42" s="54">
        <f t="shared" si="19"/>
        <v>0</v>
      </c>
      <c r="W42" s="54">
        <f t="shared" si="19"/>
        <v>193.23334</v>
      </c>
      <c r="X42" s="54">
        <f t="shared" si="19"/>
        <v>193.23334</v>
      </c>
      <c r="Y42" s="54">
        <f t="shared" si="3"/>
        <v>0</v>
      </c>
      <c r="Z42" s="54">
        <f t="shared" si="19"/>
        <v>0</v>
      </c>
      <c r="AA42" s="54">
        <f t="shared" si="19"/>
        <v>0</v>
      </c>
      <c r="AB42" s="91"/>
    </row>
    <row r="43" spans="1:28" ht="70.5" customHeight="1" x14ac:dyDescent="0.25">
      <c r="A43" s="108"/>
      <c r="B43" s="116"/>
      <c r="C43" s="117"/>
      <c r="D43" s="40" t="s">
        <v>73</v>
      </c>
      <c r="E43" s="39"/>
      <c r="F43" s="39"/>
      <c r="G43" s="3"/>
      <c r="H43" s="39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>
        <f t="shared" si="1"/>
        <v>0</v>
      </c>
      <c r="U43" s="54"/>
      <c r="V43" s="54"/>
      <c r="W43" s="54"/>
      <c r="X43" s="54"/>
      <c r="Y43" s="54"/>
      <c r="Z43" s="54"/>
      <c r="AA43" s="54"/>
      <c r="AB43" s="91"/>
    </row>
    <row r="44" spans="1:28" ht="70.5" customHeight="1" x14ac:dyDescent="0.25">
      <c r="A44" s="108"/>
      <c r="B44" s="116"/>
      <c r="C44" s="117"/>
      <c r="D44" s="41" t="str">
        <f>D13</f>
        <v>управление образования</v>
      </c>
      <c r="E44" s="39">
        <v>733</v>
      </c>
      <c r="F44" s="3" t="s">
        <v>103</v>
      </c>
      <c r="G44" s="39">
        <v>1210073980</v>
      </c>
      <c r="H44" s="39" t="s">
        <v>104</v>
      </c>
      <c r="I44" s="54">
        <f>'Прил 3'!D85</f>
        <v>43.2</v>
      </c>
      <c r="J44" s="54">
        <f>'Прил 3'!E85</f>
        <v>43.2</v>
      </c>
      <c r="K44" s="54">
        <f>'Прил 3'!F85</f>
        <v>0</v>
      </c>
      <c r="L44" s="54">
        <f>'Прил 3'!G85</f>
        <v>0</v>
      </c>
      <c r="M44" s="54">
        <v>293.5</v>
      </c>
      <c r="N44" s="54">
        <v>293.5</v>
      </c>
      <c r="O44" s="54">
        <f>N44-M44</f>
        <v>0</v>
      </c>
      <c r="P44" s="54">
        <f>'Прил 3'!K82</f>
        <v>0</v>
      </c>
      <c r="Q44" s="54">
        <f>'Прил 3'!L82</f>
        <v>0</v>
      </c>
      <c r="R44" s="54">
        <f>'Прил 3'!M82</f>
        <v>0</v>
      </c>
      <c r="S44" s="54">
        <f>'Прил 3'!N82</f>
        <v>0</v>
      </c>
      <c r="T44" s="54">
        <f t="shared" si="1"/>
        <v>0</v>
      </c>
      <c r="U44" s="54">
        <f>'Прил 3'!O82</f>
        <v>0</v>
      </c>
      <c r="V44" s="54">
        <f>'Прил 3'!P82</f>
        <v>0</v>
      </c>
      <c r="W44" s="54">
        <f>'Прил 3'!Q82</f>
        <v>193.23334</v>
      </c>
      <c r="X44" s="54">
        <f>'Прил 3'!R82</f>
        <v>193.23334</v>
      </c>
      <c r="Y44" s="54">
        <f t="shared" si="3"/>
        <v>0</v>
      </c>
      <c r="Z44" s="54">
        <f>'Прил 3'!T85</f>
        <v>0</v>
      </c>
      <c r="AA44" s="54">
        <f>'Прил 3'!U85</f>
        <v>0</v>
      </c>
      <c r="AB44" s="91"/>
    </row>
    <row r="45" spans="1:28" ht="30" hidden="1" x14ac:dyDescent="0.25">
      <c r="A45" s="108">
        <v>12</v>
      </c>
      <c r="B45" s="115" t="s">
        <v>85</v>
      </c>
      <c r="C45" s="131" t="s">
        <v>45</v>
      </c>
      <c r="D45" s="41" t="s">
        <v>72</v>
      </c>
      <c r="E45" s="39"/>
      <c r="F45" s="39"/>
      <c r="G45" s="39"/>
      <c r="H45" s="39"/>
      <c r="I45" s="54">
        <f t="shared" ref="I45:AA45" si="20">I47</f>
        <v>9.3000000000000007</v>
      </c>
      <c r="J45" s="54">
        <f t="shared" si="20"/>
        <v>9.3000000000000007</v>
      </c>
      <c r="K45" s="54">
        <f t="shared" si="20"/>
        <v>0</v>
      </c>
      <c r="L45" s="54">
        <f t="shared" si="20"/>
        <v>0</v>
      </c>
      <c r="M45" s="54">
        <f t="shared" si="20"/>
        <v>0</v>
      </c>
      <c r="N45" s="54">
        <f t="shared" si="20"/>
        <v>0</v>
      </c>
      <c r="O45" s="54">
        <f>N45-M45</f>
        <v>0</v>
      </c>
      <c r="P45" s="54"/>
      <c r="Q45" s="54"/>
      <c r="R45" s="54"/>
      <c r="S45" s="54"/>
      <c r="T45" s="54">
        <f t="shared" si="1"/>
        <v>0</v>
      </c>
      <c r="U45" s="54"/>
      <c r="V45" s="54"/>
      <c r="W45" s="54"/>
      <c r="X45" s="54"/>
      <c r="Y45" s="54">
        <f t="shared" si="3"/>
        <v>0</v>
      </c>
      <c r="Z45" s="54">
        <f t="shared" si="20"/>
        <v>0</v>
      </c>
      <c r="AA45" s="54">
        <f t="shared" si="20"/>
        <v>0</v>
      </c>
      <c r="AB45" s="91"/>
    </row>
    <row r="46" spans="1:28" ht="18.75" hidden="1" customHeight="1" x14ac:dyDescent="0.25">
      <c r="A46" s="108"/>
      <c r="B46" s="116"/>
      <c r="C46" s="132"/>
      <c r="D46" s="40" t="s">
        <v>73</v>
      </c>
      <c r="E46" s="39"/>
      <c r="F46" s="39"/>
      <c r="G46" s="39"/>
      <c r="H46" s="39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>
        <f t="shared" si="1"/>
        <v>0</v>
      </c>
      <c r="U46" s="54"/>
      <c r="V46" s="54"/>
      <c r="W46" s="54"/>
      <c r="X46" s="54"/>
      <c r="Y46" s="54">
        <f t="shared" si="3"/>
        <v>0</v>
      </c>
      <c r="Z46" s="54"/>
      <c r="AA46" s="54"/>
      <c r="AB46" s="91"/>
    </row>
    <row r="47" spans="1:28" ht="75" hidden="1" customHeight="1" x14ac:dyDescent="0.25">
      <c r="A47" s="108"/>
      <c r="B47" s="116"/>
      <c r="C47" s="132"/>
      <c r="D47" s="41" t="str">
        <f>D44</f>
        <v>управление образования</v>
      </c>
      <c r="E47" s="39">
        <v>733</v>
      </c>
      <c r="F47" s="3" t="s">
        <v>103</v>
      </c>
      <c r="G47" s="39" t="s">
        <v>105</v>
      </c>
      <c r="H47" s="39" t="s">
        <v>104</v>
      </c>
      <c r="I47" s="54">
        <f>'Прил 3'!D94</f>
        <v>9.3000000000000007</v>
      </c>
      <c r="J47" s="54">
        <f>'Прил 3'!E94</f>
        <v>9.3000000000000007</v>
      </c>
      <c r="K47" s="54">
        <f>'Прил 3'!F94</f>
        <v>0</v>
      </c>
      <c r="L47" s="54">
        <f>'Прил 3'!G94</f>
        <v>0</v>
      </c>
      <c r="M47" s="54">
        <f>'Прил 3'!H94</f>
        <v>0</v>
      </c>
      <c r="N47" s="54">
        <f>'Прил 3'!I94</f>
        <v>0</v>
      </c>
      <c r="O47" s="54">
        <f>N47-M47</f>
        <v>0</v>
      </c>
      <c r="P47" s="54"/>
      <c r="Q47" s="54"/>
      <c r="R47" s="54"/>
      <c r="S47" s="54"/>
      <c r="T47" s="54">
        <f t="shared" si="1"/>
        <v>0</v>
      </c>
      <c r="U47" s="54"/>
      <c r="V47" s="54"/>
      <c r="W47" s="54"/>
      <c r="X47" s="54"/>
      <c r="Y47" s="54">
        <f t="shared" si="3"/>
        <v>0</v>
      </c>
      <c r="Z47" s="54">
        <f>'Прил 3'!T94</f>
        <v>0</v>
      </c>
      <c r="AA47" s="54">
        <f>'Прил 3'!U94</f>
        <v>0</v>
      </c>
      <c r="AB47" s="91"/>
    </row>
    <row r="48" spans="1:28" ht="52.5" hidden="1" customHeight="1" x14ac:dyDescent="0.25">
      <c r="A48" s="108">
        <v>11</v>
      </c>
      <c r="B48" s="115" t="s">
        <v>84</v>
      </c>
      <c r="C48" s="112" t="s">
        <v>26</v>
      </c>
      <c r="D48" s="41" t="s">
        <v>72</v>
      </c>
      <c r="E48" s="39"/>
      <c r="F48" s="39"/>
      <c r="G48" s="39"/>
      <c r="H48" s="39"/>
      <c r="I48" s="54">
        <f t="shared" ref="I48:AA48" si="21">I50</f>
        <v>0</v>
      </c>
      <c r="J48" s="54">
        <f t="shared" si="21"/>
        <v>0</v>
      </c>
      <c r="K48" s="54">
        <f t="shared" si="21"/>
        <v>0</v>
      </c>
      <c r="L48" s="54">
        <f t="shared" si="21"/>
        <v>0</v>
      </c>
      <c r="M48" s="54">
        <f t="shared" si="21"/>
        <v>0</v>
      </c>
      <c r="N48" s="54">
        <f t="shared" si="21"/>
        <v>0</v>
      </c>
      <c r="O48" s="54">
        <f>N48-M48</f>
        <v>0</v>
      </c>
      <c r="P48" s="54"/>
      <c r="Q48" s="54"/>
      <c r="R48" s="54"/>
      <c r="S48" s="54"/>
      <c r="T48" s="54">
        <f t="shared" si="1"/>
        <v>0</v>
      </c>
      <c r="U48" s="54"/>
      <c r="V48" s="54"/>
      <c r="W48" s="54"/>
      <c r="X48" s="54"/>
      <c r="Y48" s="54">
        <f t="shared" si="3"/>
        <v>0</v>
      </c>
      <c r="Z48" s="54">
        <f t="shared" si="21"/>
        <v>0</v>
      </c>
      <c r="AA48" s="54">
        <f t="shared" si="21"/>
        <v>0</v>
      </c>
      <c r="AB48" s="91"/>
    </row>
    <row r="49" spans="1:28" ht="72.75" hidden="1" customHeight="1" x14ac:dyDescent="0.25">
      <c r="A49" s="108"/>
      <c r="B49" s="116"/>
      <c r="C49" s="113"/>
      <c r="D49" s="40" t="s">
        <v>73</v>
      </c>
      <c r="E49" s="39"/>
      <c r="F49" s="39"/>
      <c r="G49" s="39"/>
      <c r="H49" s="39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>
        <f t="shared" si="1"/>
        <v>0</v>
      </c>
      <c r="U49" s="54"/>
      <c r="V49" s="54"/>
      <c r="W49" s="54"/>
      <c r="X49" s="54"/>
      <c r="Y49" s="54">
        <f t="shared" si="3"/>
        <v>0</v>
      </c>
      <c r="Z49" s="54"/>
      <c r="AA49" s="54"/>
      <c r="AB49" s="91"/>
    </row>
    <row r="50" spans="1:28" ht="144.75" hidden="1" customHeight="1" x14ac:dyDescent="0.25">
      <c r="A50" s="108"/>
      <c r="B50" s="116"/>
      <c r="C50" s="113"/>
      <c r="D50" s="41" t="str">
        <f>D35</f>
        <v>администрация города Ачинска</v>
      </c>
      <c r="E50" s="39">
        <v>730</v>
      </c>
      <c r="F50" s="39">
        <v>409</v>
      </c>
      <c r="G50" s="39" t="s">
        <v>109</v>
      </c>
      <c r="H50" s="39">
        <v>244</v>
      </c>
      <c r="I50" s="54">
        <f>'Прил 3'!D101</f>
        <v>0</v>
      </c>
      <c r="J50" s="54">
        <f>'Прил 3'!E101</f>
        <v>0</v>
      </c>
      <c r="K50" s="54">
        <f>'Прил 3'!F101</f>
        <v>0</v>
      </c>
      <c r="L50" s="54">
        <f>'Прил 3'!G101</f>
        <v>0</v>
      </c>
      <c r="M50" s="54">
        <f>'Прил 3'!H101</f>
        <v>0</v>
      </c>
      <c r="N50" s="54">
        <f>'Прил 3'!I101</f>
        <v>0</v>
      </c>
      <c r="O50" s="54">
        <f>N50-M50</f>
        <v>0</v>
      </c>
      <c r="P50" s="54"/>
      <c r="Q50" s="54"/>
      <c r="R50" s="54"/>
      <c r="S50" s="54"/>
      <c r="T50" s="54">
        <f t="shared" si="1"/>
        <v>0</v>
      </c>
      <c r="U50" s="54"/>
      <c r="V50" s="54"/>
      <c r="W50" s="54"/>
      <c r="X50" s="54"/>
      <c r="Y50" s="54">
        <f t="shared" si="3"/>
        <v>0</v>
      </c>
      <c r="Z50" s="54">
        <f>'Прил 3'!T101</f>
        <v>0</v>
      </c>
      <c r="AA50" s="54">
        <f>'Прил 3'!U101</f>
        <v>0</v>
      </c>
      <c r="AB50" s="91"/>
    </row>
    <row r="51" spans="1:28" ht="30" x14ac:dyDescent="0.25">
      <c r="A51" s="108">
        <v>12</v>
      </c>
      <c r="B51" s="115" t="s">
        <v>85</v>
      </c>
      <c r="C51" s="112" t="s">
        <v>124</v>
      </c>
      <c r="D51" s="41" t="s">
        <v>72</v>
      </c>
      <c r="E51" s="39"/>
      <c r="F51" s="39"/>
      <c r="G51" s="39"/>
      <c r="H51" s="39"/>
      <c r="I51" s="54">
        <f t="shared" ref="I51:AA51" si="22">I53</f>
        <v>538.12532999999996</v>
      </c>
      <c r="J51" s="54">
        <f t="shared" si="22"/>
        <v>538.12532999999996</v>
      </c>
      <c r="K51" s="54">
        <f t="shared" si="22"/>
        <v>0</v>
      </c>
      <c r="L51" s="54">
        <f t="shared" si="22"/>
        <v>0</v>
      </c>
      <c r="M51" s="54">
        <f t="shared" si="22"/>
        <v>1819.39912</v>
      </c>
      <c r="N51" s="54">
        <f t="shared" si="22"/>
        <v>1819.39912</v>
      </c>
      <c r="O51" s="54">
        <f t="shared" si="22"/>
        <v>0</v>
      </c>
      <c r="P51" s="54">
        <f t="shared" si="22"/>
        <v>0</v>
      </c>
      <c r="Q51" s="54">
        <f t="shared" si="22"/>
        <v>0</v>
      </c>
      <c r="R51" s="54">
        <f t="shared" si="22"/>
        <v>1431.0582099999999</v>
      </c>
      <c r="S51" s="54">
        <f t="shared" si="22"/>
        <v>1431.0582099999999</v>
      </c>
      <c r="T51" s="54">
        <f t="shared" si="1"/>
        <v>0</v>
      </c>
      <c r="U51" s="54">
        <f t="shared" si="22"/>
        <v>1431.0582099999999</v>
      </c>
      <c r="V51" s="54">
        <f t="shared" si="22"/>
        <v>1431.0582099999999</v>
      </c>
      <c r="W51" s="54">
        <f t="shared" si="22"/>
        <v>1574.1640299999999</v>
      </c>
      <c r="X51" s="54">
        <f t="shared" si="22"/>
        <v>1574.1263300000001</v>
      </c>
      <c r="Y51" s="54">
        <f t="shared" si="3"/>
        <v>-3.7699999999858846E-2</v>
      </c>
      <c r="Z51" s="54">
        <f t="shared" si="22"/>
        <v>0</v>
      </c>
      <c r="AA51" s="54">
        <f t="shared" si="22"/>
        <v>0</v>
      </c>
      <c r="AB51" s="91"/>
    </row>
    <row r="52" spans="1:28" x14ac:dyDescent="0.25">
      <c r="A52" s="108"/>
      <c r="B52" s="116"/>
      <c r="C52" s="113"/>
      <c r="D52" s="40" t="s">
        <v>73</v>
      </c>
      <c r="E52" s="39"/>
      <c r="F52" s="39"/>
      <c r="G52" s="39"/>
      <c r="H52" s="39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>
        <f t="shared" si="1"/>
        <v>0</v>
      </c>
      <c r="U52" s="54"/>
      <c r="V52" s="54"/>
      <c r="W52" s="54"/>
      <c r="X52" s="54"/>
      <c r="Y52" s="54"/>
      <c r="Z52" s="54"/>
      <c r="AA52" s="54"/>
      <c r="AB52" s="91"/>
    </row>
    <row r="53" spans="1:28" ht="60.75" customHeight="1" x14ac:dyDescent="0.25">
      <c r="A53" s="108"/>
      <c r="B53" s="116"/>
      <c r="C53" s="113"/>
      <c r="D53" s="41" t="str">
        <f>D50</f>
        <v>администрация города Ачинска</v>
      </c>
      <c r="E53" s="39">
        <v>730</v>
      </c>
      <c r="F53" s="3" t="s">
        <v>100</v>
      </c>
      <c r="G53" s="39">
        <v>1210072150</v>
      </c>
      <c r="H53" s="39">
        <v>244</v>
      </c>
      <c r="I53" s="54">
        <f>'Прил 3'!D108</f>
        <v>538.12532999999996</v>
      </c>
      <c r="J53" s="54">
        <f>'Прил 3'!E108</f>
        <v>538.12532999999996</v>
      </c>
      <c r="K53" s="54">
        <f>'Прил 3'!F108</f>
        <v>0</v>
      </c>
      <c r="L53" s="54">
        <f>'Прил 3'!G108</f>
        <v>0</v>
      </c>
      <c r="M53" s="54">
        <f>'Прил 3'!H108</f>
        <v>1819.39912</v>
      </c>
      <c r="N53" s="54">
        <f>'Прил 3'!I108</f>
        <v>1819.39912</v>
      </c>
      <c r="O53" s="54">
        <f>N53-M53</f>
        <v>0</v>
      </c>
      <c r="P53" s="54">
        <f>'Прил 3'!K108</f>
        <v>0</v>
      </c>
      <c r="Q53" s="54">
        <f>'Прил 3'!L108</f>
        <v>0</v>
      </c>
      <c r="R53" s="54">
        <f>'Прил 3'!M108</f>
        <v>1431.0582099999999</v>
      </c>
      <c r="S53" s="54">
        <f>'Прил 3'!N108</f>
        <v>1431.0582099999999</v>
      </c>
      <c r="T53" s="54">
        <f t="shared" si="1"/>
        <v>0</v>
      </c>
      <c r="U53" s="54">
        <f>'Прил 3'!O108</f>
        <v>1431.0582099999999</v>
      </c>
      <c r="V53" s="54">
        <f>'Прил 3'!P108</f>
        <v>1431.0582099999999</v>
      </c>
      <c r="W53" s="54">
        <f>'Прил 3'!Q108</f>
        <v>1574.1640299999999</v>
      </c>
      <c r="X53" s="54">
        <f>'Прил 3'!R108</f>
        <v>1574.1263300000001</v>
      </c>
      <c r="Y53" s="54">
        <f t="shared" si="3"/>
        <v>-3.7699999999858846E-2</v>
      </c>
      <c r="Z53" s="54">
        <f>'Прил 3'!T108</f>
        <v>0</v>
      </c>
      <c r="AA53" s="54">
        <f>'Прил 3'!U108</f>
        <v>0</v>
      </c>
      <c r="AB53" s="91"/>
    </row>
    <row r="54" spans="1:28" ht="30" hidden="1" customHeight="1" x14ac:dyDescent="0.25">
      <c r="A54" s="108">
        <v>13</v>
      </c>
      <c r="B54" s="115" t="s">
        <v>90</v>
      </c>
      <c r="C54" s="112" t="s">
        <v>38</v>
      </c>
      <c r="D54" s="41" t="s">
        <v>72</v>
      </c>
      <c r="E54" s="39"/>
      <c r="F54" s="39"/>
      <c r="G54" s="39"/>
      <c r="H54" s="39"/>
      <c r="I54" s="54">
        <f t="shared" ref="I54:AA54" si="23">I56</f>
        <v>71.599999999999994</v>
      </c>
      <c r="J54" s="54">
        <f t="shared" si="23"/>
        <v>0</v>
      </c>
      <c r="K54" s="54">
        <f t="shared" si="23"/>
        <v>0</v>
      </c>
      <c r="L54" s="54">
        <f t="shared" si="23"/>
        <v>0</v>
      </c>
      <c r="M54" s="54">
        <f t="shared" si="23"/>
        <v>0</v>
      </c>
      <c r="N54" s="54">
        <f t="shared" si="23"/>
        <v>0</v>
      </c>
      <c r="O54" s="54">
        <f>N54-M54</f>
        <v>0</v>
      </c>
      <c r="P54" s="54"/>
      <c r="Q54" s="54"/>
      <c r="R54" s="54"/>
      <c r="S54" s="54"/>
      <c r="T54" s="54">
        <f t="shared" si="1"/>
        <v>0</v>
      </c>
      <c r="U54" s="54"/>
      <c r="V54" s="54"/>
      <c r="W54" s="54"/>
      <c r="X54" s="54"/>
      <c r="Y54" s="54">
        <f t="shared" si="3"/>
        <v>0</v>
      </c>
      <c r="Z54" s="54">
        <f t="shared" si="23"/>
        <v>0</v>
      </c>
      <c r="AA54" s="54">
        <f t="shared" si="23"/>
        <v>0</v>
      </c>
      <c r="AB54" s="91"/>
    </row>
    <row r="55" spans="1:28" ht="27.75" hidden="1" customHeight="1" x14ac:dyDescent="0.25">
      <c r="A55" s="108"/>
      <c r="B55" s="116"/>
      <c r="C55" s="113"/>
      <c r="D55" s="40" t="s">
        <v>73</v>
      </c>
      <c r="E55" s="39"/>
      <c r="F55" s="39"/>
      <c r="G55" s="39"/>
      <c r="H55" s="39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>
        <f t="shared" si="1"/>
        <v>0</v>
      </c>
      <c r="U55" s="54"/>
      <c r="V55" s="54"/>
      <c r="W55" s="54"/>
      <c r="X55" s="54"/>
      <c r="Y55" s="54">
        <f t="shared" si="3"/>
        <v>0</v>
      </c>
      <c r="Z55" s="54"/>
      <c r="AA55" s="54"/>
      <c r="AB55" s="91"/>
    </row>
    <row r="56" spans="1:28" ht="87.75" hidden="1" customHeight="1" x14ac:dyDescent="0.25">
      <c r="A56" s="108"/>
      <c r="B56" s="116"/>
      <c r="C56" s="113"/>
      <c r="D56" s="41" t="str">
        <f>D53</f>
        <v>администрация города Ачинска</v>
      </c>
      <c r="E56" s="39">
        <v>730</v>
      </c>
      <c r="F56" s="39" t="s">
        <v>100</v>
      </c>
      <c r="G56" s="3" t="s">
        <v>125</v>
      </c>
      <c r="H56" s="39">
        <v>414</v>
      </c>
      <c r="I56" s="54">
        <f>'Прил 3'!D115</f>
        <v>71.599999999999994</v>
      </c>
      <c r="J56" s="54">
        <f>'Прил 3'!E115</f>
        <v>0</v>
      </c>
      <c r="K56" s="54">
        <f>'Прил 3'!F115</f>
        <v>0</v>
      </c>
      <c r="L56" s="54">
        <f>'Прил 3'!G115</f>
        <v>0</v>
      </c>
      <c r="M56" s="54">
        <f>'Прил 3'!H115</f>
        <v>0</v>
      </c>
      <c r="N56" s="54">
        <f>'Прил 3'!I115</f>
        <v>0</v>
      </c>
      <c r="O56" s="54">
        <f>N56-M56</f>
        <v>0</v>
      </c>
      <c r="P56" s="54"/>
      <c r="Q56" s="54"/>
      <c r="R56" s="54"/>
      <c r="S56" s="54"/>
      <c r="T56" s="54">
        <f t="shared" si="1"/>
        <v>0</v>
      </c>
      <c r="U56" s="54"/>
      <c r="V56" s="54"/>
      <c r="W56" s="54"/>
      <c r="X56" s="54"/>
      <c r="Y56" s="54">
        <f t="shared" si="3"/>
        <v>0</v>
      </c>
      <c r="Z56" s="54">
        <f>'Прил 3'!T115</f>
        <v>0</v>
      </c>
      <c r="AA56" s="54">
        <f>'Прил 3'!U115</f>
        <v>0</v>
      </c>
      <c r="AB56" s="91"/>
    </row>
    <row r="57" spans="1:28" ht="31.5" hidden="1" customHeight="1" x14ac:dyDescent="0.25">
      <c r="A57" s="108">
        <v>14</v>
      </c>
      <c r="B57" s="115" t="s">
        <v>91</v>
      </c>
      <c r="C57" s="112" t="s">
        <v>27</v>
      </c>
      <c r="D57" s="41" t="s">
        <v>72</v>
      </c>
      <c r="E57" s="39"/>
      <c r="F57" s="3"/>
      <c r="G57" s="3"/>
      <c r="H57" s="39"/>
      <c r="I57" s="54">
        <f t="shared" ref="I57:AA57" si="24">I59</f>
        <v>594.93358000000001</v>
      </c>
      <c r="J57" s="54">
        <f t="shared" si="24"/>
        <v>0</v>
      </c>
      <c r="K57" s="54">
        <f t="shared" si="24"/>
        <v>0</v>
      </c>
      <c r="L57" s="54">
        <f t="shared" si="24"/>
        <v>0</v>
      </c>
      <c r="M57" s="54">
        <f t="shared" si="24"/>
        <v>0</v>
      </c>
      <c r="N57" s="54">
        <f t="shared" si="24"/>
        <v>0</v>
      </c>
      <c r="O57" s="54">
        <f>N57-M57</f>
        <v>0</v>
      </c>
      <c r="P57" s="54"/>
      <c r="Q57" s="54"/>
      <c r="R57" s="54"/>
      <c r="S57" s="54"/>
      <c r="T57" s="54">
        <f t="shared" si="1"/>
        <v>0</v>
      </c>
      <c r="U57" s="54"/>
      <c r="V57" s="54"/>
      <c r="W57" s="54"/>
      <c r="X57" s="54"/>
      <c r="Y57" s="54">
        <f t="shared" si="3"/>
        <v>0</v>
      </c>
      <c r="Z57" s="54">
        <f t="shared" si="24"/>
        <v>0</v>
      </c>
      <c r="AA57" s="54">
        <f t="shared" si="24"/>
        <v>0</v>
      </c>
      <c r="AB57" s="91"/>
    </row>
    <row r="58" spans="1:28" ht="17.25" hidden="1" customHeight="1" x14ac:dyDescent="0.25">
      <c r="A58" s="108"/>
      <c r="B58" s="116"/>
      <c r="C58" s="113"/>
      <c r="D58" s="40" t="s">
        <v>73</v>
      </c>
      <c r="E58" s="39"/>
      <c r="F58" s="3"/>
      <c r="G58" s="3"/>
      <c r="H58" s="39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>
        <f t="shared" si="1"/>
        <v>0</v>
      </c>
      <c r="U58" s="54"/>
      <c r="V58" s="54"/>
      <c r="W58" s="54"/>
      <c r="X58" s="54"/>
      <c r="Y58" s="54">
        <f t="shared" si="3"/>
        <v>0</v>
      </c>
      <c r="Z58" s="54"/>
      <c r="AA58" s="54"/>
      <c r="AB58" s="91"/>
    </row>
    <row r="59" spans="1:28" ht="45" hidden="1" customHeight="1" x14ac:dyDescent="0.25">
      <c r="A59" s="108"/>
      <c r="B59" s="116"/>
      <c r="C59" s="113"/>
      <c r="D59" s="41" t="str">
        <f>D56</f>
        <v>администрация города Ачинска</v>
      </c>
      <c r="E59" s="39">
        <v>730</v>
      </c>
      <c r="F59" s="39" t="s">
        <v>100</v>
      </c>
      <c r="G59" s="3" t="s">
        <v>106</v>
      </c>
      <c r="H59" s="39">
        <v>244</v>
      </c>
      <c r="I59" s="54">
        <f>'Прил 3'!D122</f>
        <v>594.93358000000001</v>
      </c>
      <c r="J59" s="54">
        <f>'Прил 3'!E122</f>
        <v>0</v>
      </c>
      <c r="K59" s="54">
        <f>'Прил 3'!F122</f>
        <v>0</v>
      </c>
      <c r="L59" s="54">
        <f>'Прил 3'!G122</f>
        <v>0</v>
      </c>
      <c r="M59" s="54">
        <f>'Прил 3'!H122</f>
        <v>0</v>
      </c>
      <c r="N59" s="54">
        <f>'Прил 3'!I122</f>
        <v>0</v>
      </c>
      <c r="O59" s="54">
        <f>N59-M59</f>
        <v>0</v>
      </c>
      <c r="P59" s="54"/>
      <c r="Q59" s="54"/>
      <c r="R59" s="54"/>
      <c r="S59" s="54"/>
      <c r="T59" s="54">
        <f t="shared" si="1"/>
        <v>0</v>
      </c>
      <c r="U59" s="54"/>
      <c r="V59" s="54"/>
      <c r="W59" s="54"/>
      <c r="X59" s="54"/>
      <c r="Y59" s="54">
        <f t="shared" si="3"/>
        <v>0</v>
      </c>
      <c r="Z59" s="54">
        <f>'Прил 3'!T122</f>
        <v>0</v>
      </c>
      <c r="AA59" s="54">
        <f>'Прил 3'!U122</f>
        <v>0</v>
      </c>
      <c r="AB59" s="91"/>
    </row>
    <row r="60" spans="1:28" ht="34.5" hidden="1" customHeight="1" x14ac:dyDescent="0.25">
      <c r="A60" s="108">
        <v>15</v>
      </c>
      <c r="B60" s="115" t="s">
        <v>93</v>
      </c>
      <c r="C60" s="135" t="s">
        <v>28</v>
      </c>
      <c r="D60" s="41" t="s">
        <v>72</v>
      </c>
      <c r="E60" s="39"/>
      <c r="F60" s="39"/>
      <c r="G60" s="39"/>
      <c r="H60" s="39"/>
      <c r="I60" s="54">
        <f t="shared" ref="I60:AA60" si="25">I62</f>
        <v>21</v>
      </c>
      <c r="J60" s="54">
        <f t="shared" si="25"/>
        <v>20.981999999999999</v>
      </c>
      <c r="K60" s="54">
        <f t="shared" si="25"/>
        <v>0</v>
      </c>
      <c r="L60" s="54">
        <f t="shared" si="25"/>
        <v>0</v>
      </c>
      <c r="M60" s="54">
        <f t="shared" si="25"/>
        <v>0</v>
      </c>
      <c r="N60" s="54">
        <f t="shared" si="25"/>
        <v>0</v>
      </c>
      <c r="O60" s="54">
        <f>N60-M60</f>
        <v>0</v>
      </c>
      <c r="P60" s="54"/>
      <c r="Q60" s="54"/>
      <c r="R60" s="54"/>
      <c r="S60" s="54"/>
      <c r="T60" s="54">
        <f t="shared" si="1"/>
        <v>0</v>
      </c>
      <c r="U60" s="54"/>
      <c r="V60" s="54"/>
      <c r="W60" s="54"/>
      <c r="X60" s="54"/>
      <c r="Y60" s="54">
        <f t="shared" si="3"/>
        <v>0</v>
      </c>
      <c r="Z60" s="54">
        <f t="shared" si="25"/>
        <v>0</v>
      </c>
      <c r="AA60" s="54">
        <f t="shared" si="25"/>
        <v>0</v>
      </c>
      <c r="AB60" s="111"/>
    </row>
    <row r="61" spans="1:28" ht="30" hidden="1" customHeight="1" x14ac:dyDescent="0.25">
      <c r="A61" s="108"/>
      <c r="B61" s="116"/>
      <c r="C61" s="136"/>
      <c r="D61" s="40" t="s">
        <v>73</v>
      </c>
      <c r="E61" s="39"/>
      <c r="F61" s="39"/>
      <c r="G61" s="39"/>
      <c r="H61" s="39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>
        <f t="shared" si="1"/>
        <v>0</v>
      </c>
      <c r="U61" s="54"/>
      <c r="V61" s="54"/>
      <c r="W61" s="54"/>
      <c r="X61" s="54"/>
      <c r="Y61" s="54">
        <f t="shared" si="3"/>
        <v>0</v>
      </c>
      <c r="Z61" s="54"/>
      <c r="AA61" s="25"/>
      <c r="AB61" s="111"/>
    </row>
    <row r="62" spans="1:28" ht="39.75" hidden="1" customHeight="1" x14ac:dyDescent="0.25">
      <c r="A62" s="108"/>
      <c r="B62" s="116"/>
      <c r="C62" s="136"/>
      <c r="D62" s="41" t="str">
        <f>D59</f>
        <v>администрация города Ачинска</v>
      </c>
      <c r="E62" s="39">
        <v>730</v>
      </c>
      <c r="F62" s="39" t="s">
        <v>100</v>
      </c>
      <c r="G62" s="39">
        <v>1210072160</v>
      </c>
      <c r="H62" s="39">
        <v>244</v>
      </c>
      <c r="I62" s="54">
        <f>'Прил 3'!D129</f>
        <v>21</v>
      </c>
      <c r="J62" s="54">
        <f>'Прил 3'!E129</f>
        <v>20.981999999999999</v>
      </c>
      <c r="K62" s="54">
        <f>'Прил 3'!F129</f>
        <v>0</v>
      </c>
      <c r="L62" s="54">
        <f>'Прил 3'!G129</f>
        <v>0</v>
      </c>
      <c r="M62" s="54">
        <f>'Прил 3'!H129</f>
        <v>0</v>
      </c>
      <c r="N62" s="54">
        <f>'Прил 3'!I129</f>
        <v>0</v>
      </c>
      <c r="O62" s="54">
        <f>N62-M62</f>
        <v>0</v>
      </c>
      <c r="P62" s="54"/>
      <c r="Q62" s="54"/>
      <c r="R62" s="54"/>
      <c r="S62" s="54"/>
      <c r="T62" s="54">
        <f t="shared" si="1"/>
        <v>0</v>
      </c>
      <c r="U62" s="54"/>
      <c r="V62" s="54"/>
      <c r="W62" s="54"/>
      <c r="X62" s="54"/>
      <c r="Y62" s="54">
        <f t="shared" si="3"/>
        <v>0</v>
      </c>
      <c r="Z62" s="54">
        <f>'Прил 3'!T129</f>
        <v>0</v>
      </c>
      <c r="AA62" s="54">
        <f>'Прил 3'!U129</f>
        <v>0</v>
      </c>
      <c r="AB62" s="111"/>
    </row>
    <row r="63" spans="1:28" ht="30" customHeight="1" x14ac:dyDescent="0.25">
      <c r="A63" s="108">
        <v>13</v>
      </c>
      <c r="B63" s="115" t="s">
        <v>90</v>
      </c>
      <c r="C63" s="112" t="s">
        <v>41</v>
      </c>
      <c r="D63" s="41" t="s">
        <v>72</v>
      </c>
      <c r="E63" s="39"/>
      <c r="F63" s="39"/>
      <c r="G63" s="39"/>
      <c r="H63" s="39"/>
      <c r="I63" s="54">
        <f t="shared" ref="I63:AA63" si="26">I65</f>
        <v>311.39999999999998</v>
      </c>
      <c r="J63" s="54">
        <f t="shared" si="26"/>
        <v>296.68991999999997</v>
      </c>
      <c r="K63" s="54">
        <f t="shared" si="26"/>
        <v>0</v>
      </c>
      <c r="L63" s="54">
        <f t="shared" si="26"/>
        <v>0</v>
      </c>
      <c r="M63" s="54">
        <f t="shared" si="26"/>
        <v>4573.7</v>
      </c>
      <c r="N63" s="54">
        <f t="shared" si="26"/>
        <v>4289</v>
      </c>
      <c r="O63" s="54">
        <f t="shared" si="26"/>
        <v>-284.69999999999982</v>
      </c>
      <c r="P63" s="54">
        <f t="shared" si="26"/>
        <v>0</v>
      </c>
      <c r="Q63" s="54">
        <f t="shared" si="26"/>
        <v>0</v>
      </c>
      <c r="R63" s="54">
        <f t="shared" si="26"/>
        <v>0</v>
      </c>
      <c r="S63" s="54">
        <f t="shared" si="26"/>
        <v>0</v>
      </c>
      <c r="T63" s="54">
        <f t="shared" si="1"/>
        <v>0</v>
      </c>
      <c r="U63" s="54">
        <f t="shared" si="26"/>
        <v>0</v>
      </c>
      <c r="V63" s="54">
        <f t="shared" si="26"/>
        <v>0</v>
      </c>
      <c r="W63" s="54">
        <f t="shared" si="26"/>
        <v>493.32000000000005</v>
      </c>
      <c r="X63" s="54">
        <f t="shared" si="26"/>
        <v>493.32000000000005</v>
      </c>
      <c r="Y63" s="54">
        <f t="shared" si="3"/>
        <v>0</v>
      </c>
      <c r="Z63" s="54">
        <f t="shared" si="26"/>
        <v>493.32000000000005</v>
      </c>
      <c r="AA63" s="54">
        <f t="shared" si="26"/>
        <v>493.32000000000005</v>
      </c>
      <c r="AB63" s="103"/>
    </row>
    <row r="64" spans="1:28" x14ac:dyDescent="0.25">
      <c r="A64" s="108"/>
      <c r="B64" s="116"/>
      <c r="C64" s="113"/>
      <c r="D64" s="40" t="s">
        <v>73</v>
      </c>
      <c r="E64" s="39"/>
      <c r="F64" s="39"/>
      <c r="G64" s="39"/>
      <c r="H64" s="39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>
        <f t="shared" si="1"/>
        <v>0</v>
      </c>
      <c r="U64" s="54"/>
      <c r="V64" s="54"/>
      <c r="W64" s="54"/>
      <c r="X64" s="54"/>
      <c r="Y64" s="54"/>
      <c r="Z64" s="54"/>
      <c r="AA64" s="54"/>
      <c r="AB64" s="104"/>
    </row>
    <row r="65" spans="1:28" ht="91.5" customHeight="1" x14ac:dyDescent="0.25">
      <c r="A65" s="108"/>
      <c r="B65" s="116"/>
      <c r="C65" s="113"/>
      <c r="D65" s="41" t="str">
        <f>D62</f>
        <v>администрация города Ачинска</v>
      </c>
      <c r="E65" s="39">
        <v>730</v>
      </c>
      <c r="F65" s="39" t="s">
        <v>100</v>
      </c>
      <c r="G65" s="39" t="s">
        <v>164</v>
      </c>
      <c r="H65" s="39">
        <v>244</v>
      </c>
      <c r="I65" s="54">
        <f>'Прил 3'!D134</f>
        <v>311.39999999999998</v>
      </c>
      <c r="J65" s="54">
        <f>'Прил 3'!E134</f>
        <v>296.68991999999997</v>
      </c>
      <c r="K65" s="54">
        <f>'Прил 3'!F134</f>
        <v>0</v>
      </c>
      <c r="L65" s="54">
        <f>'Прил 3'!G134</f>
        <v>0</v>
      </c>
      <c r="M65" s="54">
        <v>4573.7</v>
      </c>
      <c r="N65" s="54">
        <v>4289</v>
      </c>
      <c r="O65" s="54">
        <f>N65-M65</f>
        <v>-284.69999999999982</v>
      </c>
      <c r="P65" s="54">
        <f>'Прил 3'!K131</f>
        <v>0</v>
      </c>
      <c r="Q65" s="54">
        <f>'Прил 3'!L131</f>
        <v>0</v>
      </c>
      <c r="R65" s="54">
        <f>'Прил 3'!M131</f>
        <v>0</v>
      </c>
      <c r="S65" s="54">
        <f>'Прил 3'!N131</f>
        <v>0</v>
      </c>
      <c r="T65" s="54">
        <f t="shared" si="1"/>
        <v>0</v>
      </c>
      <c r="U65" s="54">
        <f>'Прил 3'!O131</f>
        <v>0</v>
      </c>
      <c r="V65" s="54">
        <f>'Прил 3'!P131</f>
        <v>0</v>
      </c>
      <c r="W65" s="54">
        <f>'Прил 3'!Q131</f>
        <v>493.32000000000005</v>
      </c>
      <c r="X65" s="54">
        <f>'Прил 3'!R131</f>
        <v>493.32000000000005</v>
      </c>
      <c r="Y65" s="54">
        <f t="shared" si="3"/>
        <v>0</v>
      </c>
      <c r="Z65" s="54">
        <f>'Прил 3'!T131</f>
        <v>493.32000000000005</v>
      </c>
      <c r="AA65" s="54">
        <f>'Прил 3'!U131</f>
        <v>493.32000000000005</v>
      </c>
      <c r="AB65" s="105"/>
    </row>
    <row r="66" spans="1:28" ht="28.5" hidden="1" customHeight="1" x14ac:dyDescent="0.25">
      <c r="A66" s="108">
        <v>15</v>
      </c>
      <c r="B66" s="115" t="s">
        <v>93</v>
      </c>
      <c r="C66" s="112" t="s">
        <v>42</v>
      </c>
      <c r="D66" s="41" t="s">
        <v>72</v>
      </c>
      <c r="E66" s="39"/>
      <c r="F66" s="39"/>
      <c r="G66" s="39"/>
      <c r="H66" s="39"/>
      <c r="I66" s="54">
        <f t="shared" ref="I66:AA66" si="27">I68</f>
        <v>62.28</v>
      </c>
      <c r="J66" s="54">
        <f t="shared" si="27"/>
        <v>59.337980000000002</v>
      </c>
      <c r="K66" s="54">
        <f t="shared" si="27"/>
        <v>0</v>
      </c>
      <c r="L66" s="54">
        <f t="shared" si="27"/>
        <v>0</v>
      </c>
      <c r="M66" s="54">
        <f t="shared" si="27"/>
        <v>0</v>
      </c>
      <c r="N66" s="54">
        <f t="shared" si="27"/>
        <v>0</v>
      </c>
      <c r="O66" s="54">
        <f>N66-M66</f>
        <v>0</v>
      </c>
      <c r="P66" s="54"/>
      <c r="Q66" s="54"/>
      <c r="R66" s="54"/>
      <c r="S66" s="54"/>
      <c r="T66" s="54">
        <f t="shared" si="1"/>
        <v>0</v>
      </c>
      <c r="U66" s="54"/>
      <c r="V66" s="54"/>
      <c r="W66" s="54"/>
      <c r="X66" s="54"/>
      <c r="Y66" s="54">
        <f t="shared" si="3"/>
        <v>0</v>
      </c>
      <c r="Z66" s="54">
        <f t="shared" si="27"/>
        <v>0</v>
      </c>
      <c r="AA66" s="54">
        <f t="shared" si="27"/>
        <v>0</v>
      </c>
      <c r="AB66" s="41"/>
    </row>
    <row r="67" spans="1:28" ht="22.5" hidden="1" customHeight="1" x14ac:dyDescent="0.25">
      <c r="A67" s="108"/>
      <c r="B67" s="116"/>
      <c r="C67" s="113"/>
      <c r="D67" s="40" t="s">
        <v>73</v>
      </c>
      <c r="E67" s="39"/>
      <c r="F67" s="39"/>
      <c r="G67" s="39"/>
      <c r="H67" s="39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>
        <f t="shared" si="1"/>
        <v>0</v>
      </c>
      <c r="U67" s="54"/>
      <c r="V67" s="54"/>
      <c r="W67" s="54"/>
      <c r="X67" s="54"/>
      <c r="Y67" s="54">
        <f t="shared" si="3"/>
        <v>0</v>
      </c>
      <c r="Z67" s="54"/>
      <c r="AA67" s="54"/>
      <c r="AB67" s="41"/>
    </row>
    <row r="68" spans="1:28" ht="60" hidden="1" customHeight="1" x14ac:dyDescent="0.25">
      <c r="A68" s="108"/>
      <c r="B68" s="116"/>
      <c r="C68" s="113"/>
      <c r="D68" s="41" t="str">
        <f>D65</f>
        <v>администрация города Ачинска</v>
      </c>
      <c r="E68" s="26">
        <v>730</v>
      </c>
      <c r="F68" s="26" t="s">
        <v>100</v>
      </c>
      <c r="G68" s="26" t="s">
        <v>107</v>
      </c>
      <c r="H68" s="26">
        <v>244</v>
      </c>
      <c r="I68" s="42">
        <f>'Прил 3'!D143</f>
        <v>62.28</v>
      </c>
      <c r="J68" s="42">
        <f>'Прил 3'!E143</f>
        <v>59.337980000000002</v>
      </c>
      <c r="K68" s="42">
        <f>'Прил 3'!F143</f>
        <v>0</v>
      </c>
      <c r="L68" s="42">
        <f>'Прил 3'!G143</f>
        <v>0</v>
      </c>
      <c r="M68" s="42">
        <f>'Прил 3'!H143</f>
        <v>0</v>
      </c>
      <c r="N68" s="42">
        <f>'Прил 3'!I143</f>
        <v>0</v>
      </c>
      <c r="O68" s="42">
        <f>N68-M68</f>
        <v>0</v>
      </c>
      <c r="P68" s="42"/>
      <c r="Q68" s="42"/>
      <c r="R68" s="42"/>
      <c r="S68" s="42"/>
      <c r="T68" s="54">
        <f t="shared" si="1"/>
        <v>0</v>
      </c>
      <c r="U68" s="42"/>
      <c r="V68" s="42"/>
      <c r="W68" s="42"/>
      <c r="X68" s="42"/>
      <c r="Y68" s="54">
        <f t="shared" si="3"/>
        <v>0</v>
      </c>
      <c r="Z68" s="42">
        <f>'Прил 3'!T143</f>
        <v>0</v>
      </c>
      <c r="AA68" s="42">
        <f>'Прил 3'!U143</f>
        <v>0</v>
      </c>
      <c r="AB68" s="41"/>
    </row>
    <row r="69" spans="1:28" ht="30.75" hidden="1" customHeight="1" x14ac:dyDescent="0.25">
      <c r="A69" s="108">
        <v>16</v>
      </c>
      <c r="B69" s="115" t="s">
        <v>94</v>
      </c>
      <c r="C69" s="112" t="s">
        <v>29</v>
      </c>
      <c r="D69" s="41" t="s">
        <v>72</v>
      </c>
      <c r="E69" s="39"/>
      <c r="F69" s="3"/>
      <c r="G69" s="3"/>
      <c r="H69" s="39"/>
      <c r="I69" s="54">
        <f t="shared" ref="I69:AA69" si="28">I71</f>
        <v>13060.247880000001</v>
      </c>
      <c r="J69" s="54">
        <f t="shared" si="28"/>
        <v>13060.247880000001</v>
      </c>
      <c r="K69" s="54">
        <f t="shared" si="28"/>
        <v>0</v>
      </c>
      <c r="L69" s="54">
        <f t="shared" si="28"/>
        <v>0</v>
      </c>
      <c r="M69" s="54">
        <f t="shared" si="28"/>
        <v>0</v>
      </c>
      <c r="N69" s="54">
        <f t="shared" si="28"/>
        <v>0</v>
      </c>
      <c r="O69" s="54">
        <f>N69-M69</f>
        <v>0</v>
      </c>
      <c r="P69" s="54"/>
      <c r="Q69" s="54"/>
      <c r="R69" s="54"/>
      <c r="S69" s="54"/>
      <c r="T69" s="54">
        <f t="shared" si="1"/>
        <v>0</v>
      </c>
      <c r="U69" s="54"/>
      <c r="V69" s="54"/>
      <c r="W69" s="54"/>
      <c r="X69" s="54"/>
      <c r="Y69" s="54">
        <f t="shared" si="3"/>
        <v>0</v>
      </c>
      <c r="Z69" s="54">
        <f t="shared" si="28"/>
        <v>0</v>
      </c>
      <c r="AA69" s="54">
        <f t="shared" si="28"/>
        <v>0</v>
      </c>
      <c r="AB69" s="91"/>
    </row>
    <row r="70" spans="1:28" ht="15" hidden="1" customHeight="1" x14ac:dyDescent="0.25">
      <c r="A70" s="108"/>
      <c r="B70" s="116"/>
      <c r="C70" s="113"/>
      <c r="D70" s="40" t="s">
        <v>73</v>
      </c>
      <c r="E70" s="39"/>
      <c r="F70" s="3"/>
      <c r="G70" s="3"/>
      <c r="H70" s="39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>
        <f t="shared" si="1"/>
        <v>0</v>
      </c>
      <c r="U70" s="54"/>
      <c r="V70" s="54"/>
      <c r="W70" s="54"/>
      <c r="X70" s="54"/>
      <c r="Y70" s="54">
        <f t="shared" si="3"/>
        <v>0</v>
      </c>
      <c r="Z70" s="54"/>
      <c r="AA70" s="54"/>
      <c r="AB70" s="91"/>
    </row>
    <row r="71" spans="1:28" ht="42" hidden="1" customHeight="1" x14ac:dyDescent="0.25">
      <c r="A71" s="108"/>
      <c r="B71" s="116"/>
      <c r="C71" s="114"/>
      <c r="D71" s="20" t="str">
        <f>D62</f>
        <v>администрация города Ачинска</v>
      </c>
      <c r="E71" s="39">
        <v>730</v>
      </c>
      <c r="F71" s="39" t="s">
        <v>100</v>
      </c>
      <c r="G71" s="39">
        <v>1210072210</v>
      </c>
      <c r="H71" s="39">
        <v>244</v>
      </c>
      <c r="I71" s="54">
        <f>'Прил 3'!D150</f>
        <v>13060.247880000001</v>
      </c>
      <c r="J71" s="54">
        <f>'Прил 3'!E150</f>
        <v>13060.247880000001</v>
      </c>
      <c r="K71" s="54">
        <f>'Прил 3'!F150</f>
        <v>0</v>
      </c>
      <c r="L71" s="54">
        <f>'Прил 3'!G150</f>
        <v>0</v>
      </c>
      <c r="M71" s="54">
        <f>'Прил 3'!H150</f>
        <v>0</v>
      </c>
      <c r="N71" s="54">
        <f>'Прил 3'!I150</f>
        <v>0</v>
      </c>
      <c r="O71" s="54">
        <f>N71-M71</f>
        <v>0</v>
      </c>
      <c r="P71" s="54"/>
      <c r="Q71" s="54"/>
      <c r="R71" s="54"/>
      <c r="S71" s="54"/>
      <c r="T71" s="54">
        <f t="shared" si="1"/>
        <v>0</v>
      </c>
      <c r="U71" s="54"/>
      <c r="V71" s="54"/>
      <c r="W71" s="54"/>
      <c r="X71" s="54"/>
      <c r="Y71" s="54">
        <f t="shared" si="3"/>
        <v>0</v>
      </c>
      <c r="Z71" s="54">
        <f>'Прил 3'!T150</f>
        <v>0</v>
      </c>
      <c r="AA71" s="54">
        <f>'Прил 3'!U150</f>
        <v>0</v>
      </c>
      <c r="AB71" s="91"/>
    </row>
    <row r="72" spans="1:28" ht="30" hidden="1" customHeight="1" x14ac:dyDescent="0.25">
      <c r="A72" s="108">
        <v>17</v>
      </c>
      <c r="B72" s="115" t="s">
        <v>95</v>
      </c>
      <c r="C72" s="117" t="s">
        <v>53</v>
      </c>
      <c r="D72" s="41" t="s">
        <v>72</v>
      </c>
      <c r="E72" s="39"/>
      <c r="F72" s="39"/>
      <c r="G72" s="39"/>
      <c r="H72" s="39"/>
      <c r="I72" s="54">
        <f t="shared" ref="I72:AA72" si="29">I74</f>
        <v>1306.2940000000001</v>
      </c>
      <c r="J72" s="54">
        <f t="shared" si="29"/>
        <v>1306.2940000000001</v>
      </c>
      <c r="K72" s="54">
        <f t="shared" si="29"/>
        <v>0</v>
      </c>
      <c r="L72" s="54">
        <f t="shared" si="29"/>
        <v>0</v>
      </c>
      <c r="M72" s="54">
        <f t="shared" si="29"/>
        <v>0</v>
      </c>
      <c r="N72" s="54">
        <f t="shared" si="29"/>
        <v>0</v>
      </c>
      <c r="O72" s="54">
        <f>N72-M72</f>
        <v>0</v>
      </c>
      <c r="P72" s="54"/>
      <c r="Q72" s="54"/>
      <c r="R72" s="54"/>
      <c r="S72" s="54"/>
      <c r="T72" s="54">
        <f t="shared" si="1"/>
        <v>0</v>
      </c>
      <c r="U72" s="54"/>
      <c r="V72" s="54"/>
      <c r="W72" s="54"/>
      <c r="X72" s="54"/>
      <c r="Y72" s="54">
        <f t="shared" si="3"/>
        <v>0</v>
      </c>
      <c r="Z72" s="54">
        <f t="shared" si="29"/>
        <v>0</v>
      </c>
      <c r="AA72" s="54">
        <f t="shared" si="29"/>
        <v>0</v>
      </c>
      <c r="AB72" s="91"/>
    </row>
    <row r="73" spans="1:28" hidden="1" x14ac:dyDescent="0.25">
      <c r="A73" s="108"/>
      <c r="B73" s="116"/>
      <c r="C73" s="117"/>
      <c r="D73" s="40" t="s">
        <v>73</v>
      </c>
      <c r="E73" s="39"/>
      <c r="F73" s="39"/>
      <c r="G73" s="39"/>
      <c r="H73" s="39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>
        <f t="shared" si="1"/>
        <v>0</v>
      </c>
      <c r="U73" s="54"/>
      <c r="V73" s="54"/>
      <c r="W73" s="54"/>
      <c r="X73" s="54"/>
      <c r="Y73" s="54">
        <f t="shared" si="3"/>
        <v>0</v>
      </c>
      <c r="Z73" s="54"/>
      <c r="AA73" s="54"/>
      <c r="AB73" s="91"/>
    </row>
    <row r="74" spans="1:28" ht="47.25" hidden="1" customHeight="1" x14ac:dyDescent="0.25">
      <c r="A74" s="108"/>
      <c r="B74" s="116"/>
      <c r="C74" s="117"/>
      <c r="D74" s="41" t="str">
        <f>D71</f>
        <v>администрация города Ачинска</v>
      </c>
      <c r="E74" s="39">
        <v>730</v>
      </c>
      <c r="F74" s="39" t="s">
        <v>100</v>
      </c>
      <c r="G74" s="39">
        <v>1210072170</v>
      </c>
      <c r="H74" s="39">
        <v>244</v>
      </c>
      <c r="I74" s="54">
        <f>'Прил 3'!D157</f>
        <v>1306.2940000000001</v>
      </c>
      <c r="J74" s="54">
        <f>'Прил 3'!E157</f>
        <v>1306.2940000000001</v>
      </c>
      <c r="K74" s="54">
        <f>'Прил 3'!F157</f>
        <v>0</v>
      </c>
      <c r="L74" s="54">
        <f>'Прил 3'!G157</f>
        <v>0</v>
      </c>
      <c r="M74" s="54">
        <f>'Прил 3'!H157</f>
        <v>0</v>
      </c>
      <c r="N74" s="54">
        <f>'Прил 3'!I157</f>
        <v>0</v>
      </c>
      <c r="O74" s="54">
        <f>N74-M74</f>
        <v>0</v>
      </c>
      <c r="P74" s="54"/>
      <c r="Q74" s="54"/>
      <c r="R74" s="54"/>
      <c r="S74" s="54"/>
      <c r="T74" s="54">
        <f t="shared" si="1"/>
        <v>0</v>
      </c>
      <c r="U74" s="54"/>
      <c r="V74" s="54"/>
      <c r="W74" s="54"/>
      <c r="X74" s="54"/>
      <c r="Y74" s="54">
        <f t="shared" si="3"/>
        <v>0</v>
      </c>
      <c r="Z74" s="54">
        <f>'Прил 3'!T157</f>
        <v>0</v>
      </c>
      <c r="AA74" s="54">
        <f>'Прил 3'!U157</f>
        <v>0</v>
      </c>
      <c r="AB74" s="91"/>
    </row>
    <row r="75" spans="1:28" ht="28.5" customHeight="1" x14ac:dyDescent="0.25">
      <c r="A75" s="108">
        <v>14</v>
      </c>
      <c r="B75" s="115" t="s">
        <v>91</v>
      </c>
      <c r="C75" s="117" t="s">
        <v>123</v>
      </c>
      <c r="D75" s="41" t="s">
        <v>72</v>
      </c>
      <c r="E75" s="39"/>
      <c r="F75" s="3"/>
      <c r="G75" s="3"/>
      <c r="H75" s="39"/>
      <c r="I75" s="54">
        <f t="shared" ref="I75:AA75" si="30">I77</f>
        <v>10987.89846</v>
      </c>
      <c r="J75" s="54">
        <f t="shared" si="30"/>
        <v>10243.793970000001</v>
      </c>
      <c r="K75" s="54">
        <f t="shared" si="30"/>
        <v>3485.4624599999997</v>
      </c>
      <c r="L75" s="54">
        <f t="shared" si="30"/>
        <v>3485.4624599999997</v>
      </c>
      <c r="M75" s="54">
        <f t="shared" si="30"/>
        <v>11907.449500000001</v>
      </c>
      <c r="N75" s="54">
        <f t="shared" si="30"/>
        <v>9730.2295599999998</v>
      </c>
      <c r="O75" s="54">
        <f t="shared" si="30"/>
        <v>-2177.2199400000009</v>
      </c>
      <c r="P75" s="54">
        <f t="shared" si="30"/>
        <v>0</v>
      </c>
      <c r="Q75" s="54">
        <f t="shared" si="30"/>
        <v>0</v>
      </c>
      <c r="R75" s="54">
        <f t="shared" si="30"/>
        <v>0</v>
      </c>
      <c r="S75" s="54">
        <f t="shared" si="30"/>
        <v>0</v>
      </c>
      <c r="T75" s="54">
        <f t="shared" ref="T75:T110" si="31">R75-S75</f>
        <v>0</v>
      </c>
      <c r="U75" s="54">
        <f t="shared" si="30"/>
        <v>2530</v>
      </c>
      <c r="V75" s="54">
        <f t="shared" si="30"/>
        <v>2425.1054100000001</v>
      </c>
      <c r="W75" s="54">
        <f t="shared" si="30"/>
        <v>6594.94733</v>
      </c>
      <c r="X75" s="54">
        <f t="shared" si="30"/>
        <v>6594.94733</v>
      </c>
      <c r="Y75" s="54">
        <f t="shared" ref="Y75:Y116" si="32">X75-W75</f>
        <v>0</v>
      </c>
      <c r="Z75" s="54">
        <f t="shared" si="30"/>
        <v>3700.48522</v>
      </c>
      <c r="AA75" s="54">
        <f t="shared" si="30"/>
        <v>0</v>
      </c>
      <c r="AB75" s="103"/>
    </row>
    <row r="76" spans="1:28" ht="17.25" customHeight="1" x14ac:dyDescent="0.25">
      <c r="A76" s="108"/>
      <c r="B76" s="116"/>
      <c r="C76" s="117"/>
      <c r="D76" s="40" t="s">
        <v>73</v>
      </c>
      <c r="E76" s="39"/>
      <c r="F76" s="3"/>
      <c r="G76" s="3"/>
      <c r="H76" s="39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>
        <f t="shared" si="31"/>
        <v>0</v>
      </c>
      <c r="U76" s="54"/>
      <c r="V76" s="54"/>
      <c r="W76" s="54"/>
      <c r="X76" s="54"/>
      <c r="Y76" s="54"/>
      <c r="Z76" s="54"/>
      <c r="AA76" s="54"/>
      <c r="AB76" s="104"/>
    </row>
    <row r="77" spans="1:28" ht="47.25" customHeight="1" x14ac:dyDescent="0.25">
      <c r="A77" s="108"/>
      <c r="B77" s="116"/>
      <c r="C77" s="117"/>
      <c r="D77" s="41" t="str">
        <f>D74</f>
        <v>администрация города Ачинска</v>
      </c>
      <c r="E77" s="39">
        <v>730</v>
      </c>
      <c r="F77" s="39" t="s">
        <v>100</v>
      </c>
      <c r="G77" s="39">
        <v>1210072220</v>
      </c>
      <c r="H77" s="39">
        <v>244</v>
      </c>
      <c r="I77" s="54">
        <f>'Прил 3'!D164</f>
        <v>10987.89846</v>
      </c>
      <c r="J77" s="54">
        <f>'Прил 3'!E164</f>
        <v>10243.793970000001</v>
      </c>
      <c r="K77" s="54">
        <f>'Прил 3'!F164</f>
        <v>3485.4624599999997</v>
      </c>
      <c r="L77" s="54">
        <f>'Прил 3'!G164</f>
        <v>3485.4624599999997</v>
      </c>
      <c r="M77" s="54">
        <f>'Прил 3'!H164</f>
        <v>11907.449500000001</v>
      </c>
      <c r="N77" s="54">
        <f>'Прил 3'!I164</f>
        <v>9730.2295599999998</v>
      </c>
      <c r="O77" s="54">
        <f>N77-M77</f>
        <v>-2177.2199400000009</v>
      </c>
      <c r="P77" s="54">
        <f>'Прил 3'!K164</f>
        <v>0</v>
      </c>
      <c r="Q77" s="54">
        <f>'Прил 3'!L164</f>
        <v>0</v>
      </c>
      <c r="R77" s="54">
        <f>'Прил 3'!M164</f>
        <v>0</v>
      </c>
      <c r="S77" s="54">
        <f>'Прил 3'!N164</f>
        <v>0</v>
      </c>
      <c r="T77" s="54">
        <f t="shared" si="31"/>
        <v>0</v>
      </c>
      <c r="U77" s="54">
        <f>'Прил 3'!O164</f>
        <v>2530</v>
      </c>
      <c r="V77" s="54">
        <f>'Прил 3'!P164</f>
        <v>2425.1054100000001</v>
      </c>
      <c r="W77" s="54">
        <f>'Прил 3'!Q164</f>
        <v>6594.94733</v>
      </c>
      <c r="X77" s="54">
        <f>'Прил 3'!R164</f>
        <v>6594.94733</v>
      </c>
      <c r="Y77" s="54">
        <f t="shared" si="32"/>
        <v>0</v>
      </c>
      <c r="Z77" s="54">
        <f>'Прил 3'!T164</f>
        <v>3700.48522</v>
      </c>
      <c r="AA77" s="54">
        <f>'Прил 3'!U164</f>
        <v>0</v>
      </c>
      <c r="AB77" s="105"/>
    </row>
    <row r="78" spans="1:28" ht="47.25" customHeight="1" x14ac:dyDescent="0.25">
      <c r="A78" s="108">
        <v>15</v>
      </c>
      <c r="B78" s="115" t="s">
        <v>93</v>
      </c>
      <c r="C78" s="112" t="s">
        <v>10</v>
      </c>
      <c r="D78" s="41" t="s">
        <v>72</v>
      </c>
      <c r="E78" s="39"/>
      <c r="F78" s="3"/>
      <c r="G78" s="3"/>
      <c r="H78" s="39"/>
      <c r="I78" s="54">
        <f t="shared" ref="I78:AA78" si="33">I80</f>
        <v>1728.7625700000001</v>
      </c>
      <c r="J78" s="54">
        <f t="shared" si="33"/>
        <v>1728.7625700000001</v>
      </c>
      <c r="K78" s="54">
        <f t="shared" si="33"/>
        <v>844.59079000000008</v>
      </c>
      <c r="L78" s="54">
        <f t="shared" si="33"/>
        <v>844.59079000000008</v>
      </c>
      <c r="M78" s="54">
        <f t="shared" si="33"/>
        <v>1737.4439</v>
      </c>
      <c r="N78" s="54">
        <f t="shared" si="33"/>
        <v>1737.4439</v>
      </c>
      <c r="O78" s="54">
        <f t="shared" si="33"/>
        <v>0</v>
      </c>
      <c r="P78" s="54">
        <f t="shared" si="33"/>
        <v>583.97618</v>
      </c>
      <c r="Q78" s="54">
        <f t="shared" si="33"/>
        <v>583.97618</v>
      </c>
      <c r="R78" s="54">
        <f t="shared" si="33"/>
        <v>936.29236000000003</v>
      </c>
      <c r="S78" s="54">
        <f t="shared" si="33"/>
        <v>936.29236000000003</v>
      </c>
      <c r="T78" s="54">
        <f t="shared" si="31"/>
        <v>0</v>
      </c>
      <c r="U78" s="54">
        <f t="shared" si="33"/>
        <v>936.29236000000003</v>
      </c>
      <c r="V78" s="54">
        <f t="shared" si="33"/>
        <v>936.29236000000003</v>
      </c>
      <c r="W78" s="54">
        <f t="shared" si="33"/>
        <v>1737.44974</v>
      </c>
      <c r="X78" s="54">
        <f t="shared" si="33"/>
        <v>1737.44974</v>
      </c>
      <c r="Y78" s="54">
        <f t="shared" si="32"/>
        <v>0</v>
      </c>
      <c r="Z78" s="54">
        <f t="shared" si="33"/>
        <v>1737.44974</v>
      </c>
      <c r="AA78" s="54">
        <f t="shared" si="33"/>
        <v>1737.44974</v>
      </c>
      <c r="AB78" s="94"/>
    </row>
    <row r="79" spans="1:28" ht="23.25" customHeight="1" x14ac:dyDescent="0.25">
      <c r="A79" s="108"/>
      <c r="B79" s="116"/>
      <c r="C79" s="113"/>
      <c r="D79" s="40" t="s">
        <v>73</v>
      </c>
      <c r="E79" s="39"/>
      <c r="F79" s="3"/>
      <c r="G79" s="3"/>
      <c r="H79" s="39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>
        <f t="shared" si="31"/>
        <v>0</v>
      </c>
      <c r="U79" s="54"/>
      <c r="V79" s="54"/>
      <c r="W79" s="54"/>
      <c r="X79" s="54"/>
      <c r="Y79" s="54"/>
      <c r="Z79" s="54"/>
      <c r="AA79" s="54"/>
      <c r="AB79" s="94"/>
    </row>
    <row r="80" spans="1:28" ht="47.25" customHeight="1" x14ac:dyDescent="0.25">
      <c r="A80" s="108"/>
      <c r="B80" s="116"/>
      <c r="C80" s="114"/>
      <c r="D80" s="41" t="str">
        <f>D77</f>
        <v>администрация города Ачинска</v>
      </c>
      <c r="E80" s="39">
        <v>730</v>
      </c>
      <c r="F80" s="39" t="s">
        <v>100</v>
      </c>
      <c r="G80" s="39">
        <v>1210086030</v>
      </c>
      <c r="H80" s="39">
        <v>244</v>
      </c>
      <c r="I80" s="54">
        <f>'Прил 3'!D171</f>
        <v>1728.7625700000001</v>
      </c>
      <c r="J80" s="54">
        <f>'Прил 3'!E171</f>
        <v>1728.7625700000001</v>
      </c>
      <c r="K80" s="54">
        <f>'Прил 3'!F171</f>
        <v>844.59079000000008</v>
      </c>
      <c r="L80" s="54">
        <f>'Прил 3'!G171</f>
        <v>844.59079000000008</v>
      </c>
      <c r="M80" s="54">
        <f>'Прил 3'!H171</f>
        <v>1737.4439</v>
      </c>
      <c r="N80" s="54">
        <f>'Прил 3'!I171</f>
        <v>1737.4439</v>
      </c>
      <c r="O80" s="54">
        <f>N80-M80</f>
        <v>0</v>
      </c>
      <c r="P80" s="54">
        <f>'Прил 3'!K171</f>
        <v>583.97618</v>
      </c>
      <c r="Q80" s="54">
        <f>'Прил 3'!L171</f>
        <v>583.97618</v>
      </c>
      <c r="R80" s="54">
        <f>'Прил 3'!M171</f>
        <v>936.29236000000003</v>
      </c>
      <c r="S80" s="54">
        <f>'Прил 3'!N171</f>
        <v>936.29236000000003</v>
      </c>
      <c r="T80" s="54">
        <f t="shared" si="31"/>
        <v>0</v>
      </c>
      <c r="U80" s="54">
        <f>'Прил 3'!O171</f>
        <v>936.29236000000003</v>
      </c>
      <c r="V80" s="54">
        <f>'Прил 3'!P171</f>
        <v>936.29236000000003</v>
      </c>
      <c r="W80" s="54">
        <f>'Прил 3'!Q171</f>
        <v>1737.44974</v>
      </c>
      <c r="X80" s="54">
        <f>'Прил 3'!R171</f>
        <v>1737.44974</v>
      </c>
      <c r="Y80" s="54">
        <f t="shared" si="32"/>
        <v>0</v>
      </c>
      <c r="Z80" s="54">
        <f>'Прил 3'!T171</f>
        <v>1737.44974</v>
      </c>
      <c r="AA80" s="54">
        <f>'Прил 3'!U171</f>
        <v>1737.44974</v>
      </c>
      <c r="AB80" s="94"/>
    </row>
    <row r="81" spans="1:28" ht="30" customHeight="1" x14ac:dyDescent="0.25">
      <c r="A81" s="108">
        <v>16</v>
      </c>
      <c r="B81" s="115" t="s">
        <v>94</v>
      </c>
      <c r="C81" s="112" t="s">
        <v>9</v>
      </c>
      <c r="D81" s="41" t="s">
        <v>72</v>
      </c>
      <c r="E81" s="39"/>
      <c r="F81" s="39"/>
      <c r="G81" s="39"/>
      <c r="H81" s="39"/>
      <c r="I81" s="54">
        <f t="shared" ref="I81:AA81" si="34">I83</f>
        <v>1077.64591</v>
      </c>
      <c r="J81" s="54">
        <f t="shared" si="34"/>
        <v>1077.64591</v>
      </c>
      <c r="K81" s="54">
        <f t="shared" si="34"/>
        <v>0</v>
      </c>
      <c r="L81" s="54">
        <f t="shared" si="34"/>
        <v>0</v>
      </c>
      <c r="M81" s="54">
        <f t="shared" si="34"/>
        <v>2496.1710699999999</v>
      </c>
      <c r="N81" s="54">
        <f t="shared" si="34"/>
        <v>2364.2716600000003</v>
      </c>
      <c r="O81" s="54">
        <f t="shared" si="34"/>
        <v>-131.89940999999953</v>
      </c>
      <c r="P81" s="54">
        <f t="shared" si="34"/>
        <v>0</v>
      </c>
      <c r="Q81" s="54">
        <f t="shared" si="34"/>
        <v>0</v>
      </c>
      <c r="R81" s="54">
        <f t="shared" si="34"/>
        <v>0</v>
      </c>
      <c r="S81" s="54">
        <f t="shared" si="34"/>
        <v>0</v>
      </c>
      <c r="T81" s="54">
        <f t="shared" si="31"/>
        <v>0</v>
      </c>
      <c r="U81" s="54">
        <f t="shared" si="34"/>
        <v>479.39147000000003</v>
      </c>
      <c r="V81" s="54">
        <f t="shared" si="34"/>
        <v>479.39147000000003</v>
      </c>
      <c r="W81" s="54">
        <f t="shared" si="34"/>
        <v>1523.13112</v>
      </c>
      <c r="X81" s="54">
        <f t="shared" si="34"/>
        <v>1523.13112</v>
      </c>
      <c r="Y81" s="54">
        <f t="shared" si="32"/>
        <v>0</v>
      </c>
      <c r="Z81" s="54">
        <f t="shared" si="34"/>
        <v>1082.9919</v>
      </c>
      <c r="AA81" s="54">
        <f t="shared" si="34"/>
        <v>1082.9919</v>
      </c>
      <c r="AB81" s="103"/>
    </row>
    <row r="82" spans="1:28" x14ac:dyDescent="0.25">
      <c r="A82" s="108"/>
      <c r="B82" s="116"/>
      <c r="C82" s="113"/>
      <c r="D82" s="40" t="s">
        <v>73</v>
      </c>
      <c r="E82" s="39"/>
      <c r="F82" s="39"/>
      <c r="G82" s="39"/>
      <c r="H82" s="39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>
        <f t="shared" si="31"/>
        <v>0</v>
      </c>
      <c r="U82" s="54"/>
      <c r="V82" s="54"/>
      <c r="W82" s="54"/>
      <c r="X82" s="54"/>
      <c r="Y82" s="54"/>
      <c r="Z82" s="54"/>
      <c r="AA82" s="54"/>
      <c r="AB82" s="104"/>
    </row>
    <row r="83" spans="1:28" ht="47.25" customHeight="1" x14ac:dyDescent="0.25">
      <c r="A83" s="108"/>
      <c r="B83" s="116"/>
      <c r="C83" s="113"/>
      <c r="D83" s="41" t="str">
        <f>D74</f>
        <v>администрация города Ачинска</v>
      </c>
      <c r="E83" s="39">
        <v>730</v>
      </c>
      <c r="F83" s="39" t="s">
        <v>100</v>
      </c>
      <c r="G83" s="39">
        <v>1210086210</v>
      </c>
      <c r="H83" s="39">
        <v>244</v>
      </c>
      <c r="I83" s="54">
        <f>'Прил 3'!D178</f>
        <v>1077.64591</v>
      </c>
      <c r="J83" s="54">
        <f>'Прил 3'!E178</f>
        <v>1077.64591</v>
      </c>
      <c r="K83" s="54">
        <f>'Прил 3'!F178</f>
        <v>0</v>
      </c>
      <c r="L83" s="54">
        <f>'Прил 3'!G178</f>
        <v>0</v>
      </c>
      <c r="M83" s="54">
        <f>'Прил 3'!H178</f>
        <v>2496.1710699999999</v>
      </c>
      <c r="N83" s="54">
        <f>'Прил 3'!I178</f>
        <v>2364.2716600000003</v>
      </c>
      <c r="O83" s="54">
        <f>N83-M83</f>
        <v>-131.89940999999953</v>
      </c>
      <c r="P83" s="54">
        <f>'Прил 3'!K178</f>
        <v>0</v>
      </c>
      <c r="Q83" s="54">
        <f>'Прил 3'!L178</f>
        <v>0</v>
      </c>
      <c r="R83" s="54">
        <f>'Прил 3'!M178</f>
        <v>0</v>
      </c>
      <c r="S83" s="54">
        <f>'Прил 3'!N178</f>
        <v>0</v>
      </c>
      <c r="T83" s="54">
        <f t="shared" si="31"/>
        <v>0</v>
      </c>
      <c r="U83" s="54">
        <f>'Прил 3'!O178</f>
        <v>479.39147000000003</v>
      </c>
      <c r="V83" s="54">
        <f>'Прил 3'!P178</f>
        <v>479.39147000000003</v>
      </c>
      <c r="W83" s="54">
        <f>'Прил 3'!Q178</f>
        <v>1523.13112</v>
      </c>
      <c r="X83" s="54">
        <f>'Прил 3'!R178</f>
        <v>1523.13112</v>
      </c>
      <c r="Y83" s="54">
        <f t="shared" si="32"/>
        <v>0</v>
      </c>
      <c r="Z83" s="54">
        <f>'Прил 3'!T178</f>
        <v>1082.9919</v>
      </c>
      <c r="AA83" s="54">
        <f>'Прил 3'!U178</f>
        <v>1082.9919</v>
      </c>
      <c r="AB83" s="105"/>
    </row>
    <row r="84" spans="1:28" ht="30" customHeight="1" x14ac:dyDescent="0.25">
      <c r="A84" s="108">
        <v>17</v>
      </c>
      <c r="B84" s="115" t="s">
        <v>95</v>
      </c>
      <c r="C84" s="117" t="s">
        <v>46</v>
      </c>
      <c r="D84" s="41" t="s">
        <v>72</v>
      </c>
      <c r="E84" s="39"/>
      <c r="F84" s="39"/>
      <c r="G84" s="39"/>
      <c r="H84" s="39"/>
      <c r="I84" s="54">
        <f t="shared" ref="I84:AA84" si="35">I86</f>
        <v>1468.9290599999999</v>
      </c>
      <c r="J84" s="54">
        <f t="shared" si="35"/>
        <v>1468.9290599999999</v>
      </c>
      <c r="K84" s="54">
        <f t="shared" si="35"/>
        <v>71.5</v>
      </c>
      <c r="L84" s="54">
        <f t="shared" si="35"/>
        <v>71.5</v>
      </c>
      <c r="M84" s="54">
        <f t="shared" si="35"/>
        <v>697.87959999999998</v>
      </c>
      <c r="N84" s="54">
        <f t="shared" si="35"/>
        <v>697.87959999999998</v>
      </c>
      <c r="O84" s="54">
        <f t="shared" si="35"/>
        <v>0</v>
      </c>
      <c r="P84" s="54">
        <f t="shared" si="35"/>
        <v>0</v>
      </c>
      <c r="Q84" s="54">
        <f t="shared" si="35"/>
        <v>0</v>
      </c>
      <c r="R84" s="54">
        <f t="shared" si="35"/>
        <v>625.4</v>
      </c>
      <c r="S84" s="54">
        <f t="shared" si="35"/>
        <v>625.4</v>
      </c>
      <c r="T84" s="54">
        <f t="shared" si="31"/>
        <v>0</v>
      </c>
      <c r="U84" s="54">
        <f t="shared" si="35"/>
        <v>723.8</v>
      </c>
      <c r="V84" s="54">
        <f t="shared" si="35"/>
        <v>723.8</v>
      </c>
      <c r="W84" s="54">
        <f t="shared" si="35"/>
        <v>969.15215000000001</v>
      </c>
      <c r="X84" s="54">
        <f t="shared" si="35"/>
        <v>969.15215000000001</v>
      </c>
      <c r="Y84" s="54">
        <f t="shared" si="32"/>
        <v>0</v>
      </c>
      <c r="Z84" s="54">
        <f t="shared" si="35"/>
        <v>621.36</v>
      </c>
      <c r="AA84" s="54">
        <f t="shared" si="35"/>
        <v>621.36</v>
      </c>
      <c r="AB84" s="91"/>
    </row>
    <row r="85" spans="1:28" x14ac:dyDescent="0.25">
      <c r="A85" s="108"/>
      <c r="B85" s="116"/>
      <c r="C85" s="117"/>
      <c r="D85" s="40" t="s">
        <v>73</v>
      </c>
      <c r="E85" s="39"/>
      <c r="F85" s="39"/>
      <c r="G85" s="39"/>
      <c r="H85" s="39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>
        <f t="shared" si="31"/>
        <v>0</v>
      </c>
      <c r="U85" s="54"/>
      <c r="V85" s="54"/>
      <c r="W85" s="54"/>
      <c r="X85" s="54"/>
      <c r="Y85" s="54"/>
      <c r="Z85" s="54"/>
      <c r="AA85" s="25"/>
      <c r="AB85" s="91"/>
    </row>
    <row r="86" spans="1:28" ht="71.25" customHeight="1" x14ac:dyDescent="0.25">
      <c r="A86" s="108"/>
      <c r="B86" s="116"/>
      <c r="C86" s="117"/>
      <c r="D86" s="41" t="str">
        <f>D83</f>
        <v>администрация города Ачинска</v>
      </c>
      <c r="E86" s="39">
        <v>730</v>
      </c>
      <c r="F86" s="39" t="s">
        <v>100</v>
      </c>
      <c r="G86" s="39">
        <v>1210086300</v>
      </c>
      <c r="H86" s="39">
        <v>244</v>
      </c>
      <c r="I86" s="54">
        <f>'Прил 3'!D185</f>
        <v>1468.9290599999999</v>
      </c>
      <c r="J86" s="54">
        <f>'Прил 3'!E185</f>
        <v>1468.9290599999999</v>
      </c>
      <c r="K86" s="54">
        <f>'Прил 3'!F185</f>
        <v>71.5</v>
      </c>
      <c r="L86" s="54">
        <f>'Прил 3'!G185</f>
        <v>71.5</v>
      </c>
      <c r="M86" s="54">
        <f>'Прил 3'!H185</f>
        <v>697.87959999999998</v>
      </c>
      <c r="N86" s="54">
        <f>'Прил 3'!I185</f>
        <v>697.87959999999998</v>
      </c>
      <c r="O86" s="54">
        <f>N86-M86</f>
        <v>0</v>
      </c>
      <c r="P86" s="54">
        <f>'Прил 3'!K185</f>
        <v>0</v>
      </c>
      <c r="Q86" s="54">
        <f>'Прил 3'!L185</f>
        <v>0</v>
      </c>
      <c r="R86" s="54">
        <f>'Прил 3'!M185</f>
        <v>625.4</v>
      </c>
      <c r="S86" s="54">
        <f>'Прил 3'!N185</f>
        <v>625.4</v>
      </c>
      <c r="T86" s="54">
        <f t="shared" si="31"/>
        <v>0</v>
      </c>
      <c r="U86" s="54">
        <f>'Прил 3'!O185</f>
        <v>723.8</v>
      </c>
      <c r="V86" s="54">
        <f>'Прил 3'!P185</f>
        <v>723.8</v>
      </c>
      <c r="W86" s="54">
        <f>'Прил 3'!Q185</f>
        <v>969.15215000000001</v>
      </c>
      <c r="X86" s="54">
        <f>'Прил 3'!R185</f>
        <v>969.15215000000001</v>
      </c>
      <c r="Y86" s="54">
        <f t="shared" si="32"/>
        <v>0</v>
      </c>
      <c r="Z86" s="54">
        <f>'Прил 3'!T185</f>
        <v>621.36</v>
      </c>
      <c r="AA86" s="54">
        <f>'Прил 3'!U185</f>
        <v>621.36</v>
      </c>
      <c r="AB86" s="91"/>
    </row>
    <row r="87" spans="1:28" ht="71.25" hidden="1" customHeight="1" x14ac:dyDescent="0.25">
      <c r="A87" s="106">
        <v>22</v>
      </c>
      <c r="B87" s="115" t="s">
        <v>99</v>
      </c>
      <c r="C87" s="112" t="s">
        <v>126</v>
      </c>
      <c r="D87" s="41" t="s">
        <v>72</v>
      </c>
      <c r="E87" s="26"/>
      <c r="F87" s="27"/>
      <c r="G87" s="26"/>
      <c r="H87" s="26"/>
      <c r="I87" s="54">
        <f>I89</f>
        <v>0</v>
      </c>
      <c r="J87" s="54">
        <f t="shared" ref="J87:AA87" si="36">J89</f>
        <v>0</v>
      </c>
      <c r="K87" s="54">
        <f t="shared" si="36"/>
        <v>0</v>
      </c>
      <c r="L87" s="54">
        <f t="shared" si="36"/>
        <v>0</v>
      </c>
      <c r="M87" s="54">
        <f t="shared" si="36"/>
        <v>0</v>
      </c>
      <c r="N87" s="54">
        <f t="shared" si="36"/>
        <v>0</v>
      </c>
      <c r="O87" s="54">
        <f>N87-M87</f>
        <v>0</v>
      </c>
      <c r="P87" s="54"/>
      <c r="Q87" s="54"/>
      <c r="R87" s="54"/>
      <c r="S87" s="54"/>
      <c r="T87" s="54">
        <f t="shared" si="31"/>
        <v>0</v>
      </c>
      <c r="U87" s="54"/>
      <c r="V87" s="54"/>
      <c r="W87" s="54"/>
      <c r="X87" s="54"/>
      <c r="Y87" s="54">
        <f t="shared" si="32"/>
        <v>0</v>
      </c>
      <c r="Z87" s="54">
        <f t="shared" si="36"/>
        <v>0</v>
      </c>
      <c r="AA87" s="54">
        <f t="shared" si="36"/>
        <v>0</v>
      </c>
      <c r="AB87" s="91"/>
    </row>
    <row r="88" spans="1:28" ht="71.25" hidden="1" customHeight="1" x14ac:dyDescent="0.25">
      <c r="A88" s="181"/>
      <c r="B88" s="116"/>
      <c r="C88" s="113"/>
      <c r="D88" s="40" t="s">
        <v>73</v>
      </c>
      <c r="E88" s="26"/>
      <c r="F88" s="27"/>
      <c r="G88" s="26"/>
      <c r="H88" s="26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>
        <f t="shared" si="31"/>
        <v>0</v>
      </c>
      <c r="U88" s="54"/>
      <c r="V88" s="54"/>
      <c r="W88" s="54"/>
      <c r="X88" s="54"/>
      <c r="Y88" s="54">
        <f t="shared" si="32"/>
        <v>0</v>
      </c>
      <c r="Z88" s="54"/>
      <c r="AA88" s="54"/>
      <c r="AB88" s="91"/>
    </row>
    <row r="89" spans="1:28" ht="71.25" hidden="1" customHeight="1" x14ac:dyDescent="0.25">
      <c r="A89" s="107"/>
      <c r="B89" s="116"/>
      <c r="C89" s="114"/>
      <c r="D89" s="41" t="str">
        <f>D86</f>
        <v>администрация города Ачинска</v>
      </c>
      <c r="E89" s="39" t="s">
        <v>76</v>
      </c>
      <c r="F89" s="39" t="s">
        <v>100</v>
      </c>
      <c r="G89" s="39">
        <v>1210086050</v>
      </c>
      <c r="H89" s="39" t="s">
        <v>127</v>
      </c>
      <c r="I89" s="54">
        <f>'Прил 3'!D192</f>
        <v>0</v>
      </c>
      <c r="J89" s="54">
        <f>'Прил 3'!E192</f>
        <v>0</v>
      </c>
      <c r="K89" s="54">
        <f>'Прил 3'!F192</f>
        <v>0</v>
      </c>
      <c r="L89" s="54">
        <f>'Прил 3'!G192</f>
        <v>0</v>
      </c>
      <c r="M89" s="54">
        <f>'Прил 3'!H192</f>
        <v>0</v>
      </c>
      <c r="N89" s="54">
        <f>'Прил 3'!I192</f>
        <v>0</v>
      </c>
      <c r="O89" s="54">
        <f>N89-M89</f>
        <v>0</v>
      </c>
      <c r="P89" s="54"/>
      <c r="Q89" s="54"/>
      <c r="R89" s="54"/>
      <c r="S89" s="54"/>
      <c r="T89" s="54">
        <f t="shared" si="31"/>
        <v>0</v>
      </c>
      <c r="U89" s="54"/>
      <c r="V89" s="54"/>
      <c r="W89" s="54"/>
      <c r="X89" s="54"/>
      <c r="Y89" s="54">
        <f t="shared" si="32"/>
        <v>0</v>
      </c>
      <c r="Z89" s="54">
        <f>'Прил 3'!T192</f>
        <v>0</v>
      </c>
      <c r="AA89" s="54">
        <f>'Прил 3'!U192</f>
        <v>0</v>
      </c>
      <c r="AB89" s="91"/>
    </row>
    <row r="90" spans="1:28" ht="71.25" customHeight="1" x14ac:dyDescent="0.25">
      <c r="A90" s="106">
        <v>18</v>
      </c>
      <c r="B90" s="115" t="s">
        <v>96</v>
      </c>
      <c r="C90" s="112" t="s">
        <v>11</v>
      </c>
      <c r="D90" s="41" t="s">
        <v>72</v>
      </c>
      <c r="E90" s="26"/>
      <c r="F90" s="26"/>
      <c r="G90" s="26"/>
      <c r="H90" s="26"/>
      <c r="I90" s="54">
        <f>I92</f>
        <v>0</v>
      </c>
      <c r="J90" s="54">
        <f t="shared" ref="J90:AA90" si="37">J92</f>
        <v>0</v>
      </c>
      <c r="K90" s="54">
        <f t="shared" si="37"/>
        <v>0</v>
      </c>
      <c r="L90" s="54">
        <f t="shared" si="37"/>
        <v>0</v>
      </c>
      <c r="M90" s="54">
        <f t="shared" si="37"/>
        <v>899.89883999999995</v>
      </c>
      <c r="N90" s="54">
        <f t="shared" si="37"/>
        <v>899.89883999999995</v>
      </c>
      <c r="O90" s="54">
        <f t="shared" si="37"/>
        <v>0</v>
      </c>
      <c r="P90" s="54">
        <f t="shared" si="37"/>
        <v>0</v>
      </c>
      <c r="Q90" s="54">
        <f t="shared" si="37"/>
        <v>0</v>
      </c>
      <c r="R90" s="54">
        <f t="shared" si="37"/>
        <v>0</v>
      </c>
      <c r="S90" s="54">
        <f t="shared" si="37"/>
        <v>0</v>
      </c>
      <c r="T90" s="54">
        <f t="shared" si="31"/>
        <v>0</v>
      </c>
      <c r="U90" s="54">
        <f t="shared" si="37"/>
        <v>13149.584059999999</v>
      </c>
      <c r="V90" s="54">
        <f t="shared" si="37"/>
        <v>13149.584059999999</v>
      </c>
      <c r="W90" s="54">
        <f t="shared" si="37"/>
        <v>25550.49466</v>
      </c>
      <c r="X90" s="54">
        <f t="shared" si="37"/>
        <v>13149.584059999999</v>
      </c>
      <c r="Y90" s="54">
        <f t="shared" si="32"/>
        <v>-12400.910600000001</v>
      </c>
      <c r="Z90" s="54">
        <f t="shared" si="37"/>
        <v>0</v>
      </c>
      <c r="AA90" s="54">
        <f t="shared" si="37"/>
        <v>0</v>
      </c>
      <c r="AB90" s="103" t="s">
        <v>184</v>
      </c>
    </row>
    <row r="91" spans="1:28" ht="71.25" customHeight="1" x14ac:dyDescent="0.25">
      <c r="A91" s="181"/>
      <c r="B91" s="116"/>
      <c r="C91" s="113"/>
      <c r="D91" s="40" t="s">
        <v>73</v>
      </c>
      <c r="E91" s="26"/>
      <c r="F91" s="26"/>
      <c r="G91" s="26"/>
      <c r="H91" s="26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>
        <f t="shared" si="31"/>
        <v>0</v>
      </c>
      <c r="U91" s="54"/>
      <c r="V91" s="54"/>
      <c r="W91" s="54"/>
      <c r="X91" s="54"/>
      <c r="Y91" s="54"/>
      <c r="Z91" s="54"/>
      <c r="AA91" s="54"/>
      <c r="AB91" s="104"/>
    </row>
    <row r="92" spans="1:28" ht="71.25" customHeight="1" x14ac:dyDescent="0.25">
      <c r="A92" s="107"/>
      <c r="B92" s="116"/>
      <c r="C92" s="114"/>
      <c r="D92" s="41" t="str">
        <f>D89</f>
        <v>администрация города Ачинска</v>
      </c>
      <c r="E92" s="39">
        <v>730</v>
      </c>
      <c r="F92" s="39">
        <v>409</v>
      </c>
      <c r="G92" s="39">
        <v>12100830100</v>
      </c>
      <c r="H92" s="39">
        <v>244</v>
      </c>
      <c r="I92" s="54">
        <f>'Прил 3'!D199</f>
        <v>0</v>
      </c>
      <c r="J92" s="54">
        <f>'Прил 3'!E199</f>
        <v>0</v>
      </c>
      <c r="K92" s="54">
        <f>'Прил 3'!F199</f>
        <v>0</v>
      </c>
      <c r="L92" s="54">
        <f>'Прил 3'!G199</f>
        <v>0</v>
      </c>
      <c r="M92" s="54">
        <f>'Прил 3'!H199</f>
        <v>899.89883999999995</v>
      </c>
      <c r="N92" s="54">
        <f>'Прил 3'!I199</f>
        <v>899.89883999999995</v>
      </c>
      <c r="O92" s="54">
        <f>'Прил 3'!J199</f>
        <v>0</v>
      </c>
      <c r="P92" s="54">
        <f>'Прил 3'!K199</f>
        <v>0</v>
      </c>
      <c r="Q92" s="54">
        <f>'Прил 3'!L199</f>
        <v>0</v>
      </c>
      <c r="R92" s="54">
        <f>'Прил 3'!M199</f>
        <v>0</v>
      </c>
      <c r="S92" s="54">
        <f>'Прил 3'!N199</f>
        <v>0</v>
      </c>
      <c r="T92" s="54">
        <f t="shared" si="31"/>
        <v>0</v>
      </c>
      <c r="U92" s="54">
        <f>'Прил 3'!O199</f>
        <v>13149.584059999999</v>
      </c>
      <c r="V92" s="54">
        <f>'Прил 3'!P199</f>
        <v>13149.584059999999</v>
      </c>
      <c r="W92" s="54">
        <f>'Прил 3'!Q199</f>
        <v>25550.49466</v>
      </c>
      <c r="X92" s="54">
        <f>'Прил 3'!R199</f>
        <v>13149.584059999999</v>
      </c>
      <c r="Y92" s="54">
        <f t="shared" si="32"/>
        <v>-12400.910600000001</v>
      </c>
      <c r="Z92" s="54">
        <f>'Прил 3'!T199</f>
        <v>0</v>
      </c>
      <c r="AA92" s="54">
        <f>'Прил 3'!U199</f>
        <v>0</v>
      </c>
      <c r="AB92" s="105"/>
    </row>
    <row r="93" spans="1:28" ht="71.25" hidden="1" customHeight="1" x14ac:dyDescent="0.25">
      <c r="A93" s="106">
        <v>24</v>
      </c>
      <c r="B93" s="115" t="s">
        <v>142</v>
      </c>
      <c r="C93" s="112" t="s">
        <v>135</v>
      </c>
      <c r="D93" s="41" t="s">
        <v>72</v>
      </c>
      <c r="E93" s="26"/>
      <c r="F93" s="26"/>
      <c r="G93" s="26"/>
      <c r="H93" s="26"/>
      <c r="I93" s="54">
        <f>I95</f>
        <v>0</v>
      </c>
      <c r="J93" s="54">
        <f t="shared" ref="J93:AA93" si="38">J95</f>
        <v>0</v>
      </c>
      <c r="K93" s="54">
        <f t="shared" si="38"/>
        <v>0</v>
      </c>
      <c r="L93" s="54">
        <f t="shared" si="38"/>
        <v>0</v>
      </c>
      <c r="M93" s="54">
        <f t="shared" si="38"/>
        <v>0</v>
      </c>
      <c r="N93" s="54">
        <f t="shared" si="38"/>
        <v>0</v>
      </c>
      <c r="O93" s="54">
        <f t="shared" si="38"/>
        <v>0</v>
      </c>
      <c r="P93" s="54"/>
      <c r="Q93" s="54"/>
      <c r="R93" s="54"/>
      <c r="S93" s="54"/>
      <c r="T93" s="54">
        <f t="shared" si="31"/>
        <v>0</v>
      </c>
      <c r="U93" s="54"/>
      <c r="V93" s="54"/>
      <c r="W93" s="54"/>
      <c r="X93" s="54"/>
      <c r="Y93" s="54">
        <f t="shared" si="32"/>
        <v>0</v>
      </c>
      <c r="Z93" s="54">
        <f t="shared" si="38"/>
        <v>0</v>
      </c>
      <c r="AA93" s="54">
        <f t="shared" si="38"/>
        <v>0</v>
      </c>
      <c r="AB93" s="91"/>
    </row>
    <row r="94" spans="1:28" ht="71.25" hidden="1" customHeight="1" x14ac:dyDescent="0.25">
      <c r="A94" s="181"/>
      <c r="B94" s="116"/>
      <c r="C94" s="113"/>
      <c r="D94" s="40" t="s">
        <v>73</v>
      </c>
      <c r="E94" s="26"/>
      <c r="F94" s="26"/>
      <c r="G94" s="26"/>
      <c r="H94" s="26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>
        <f t="shared" si="31"/>
        <v>0</v>
      </c>
      <c r="U94" s="54"/>
      <c r="V94" s="54"/>
      <c r="W94" s="54"/>
      <c r="X94" s="54"/>
      <c r="Y94" s="54">
        <f t="shared" si="32"/>
        <v>0</v>
      </c>
      <c r="Z94" s="54"/>
      <c r="AA94" s="54"/>
      <c r="AB94" s="91"/>
    </row>
    <row r="95" spans="1:28" ht="71.25" hidden="1" customHeight="1" x14ac:dyDescent="0.25">
      <c r="A95" s="107"/>
      <c r="B95" s="116"/>
      <c r="C95" s="114"/>
      <c r="D95" s="41" t="str">
        <f>D44</f>
        <v>управление образования</v>
      </c>
      <c r="E95" s="39">
        <v>733</v>
      </c>
      <c r="F95" s="49" t="s">
        <v>140</v>
      </c>
      <c r="G95" s="39" t="s">
        <v>138</v>
      </c>
      <c r="H95" s="39" t="s">
        <v>139</v>
      </c>
      <c r="I95" s="54">
        <f>'Прил 3'!D204</f>
        <v>0</v>
      </c>
      <c r="J95" s="54">
        <f>'Прил 3'!E204</f>
        <v>0</v>
      </c>
      <c r="K95" s="54">
        <f>'Прил 3'!F204</f>
        <v>0</v>
      </c>
      <c r="L95" s="54">
        <f>'Прил 3'!G204</f>
        <v>0</v>
      </c>
      <c r="M95" s="54"/>
      <c r="N95" s="54"/>
      <c r="O95" s="54"/>
      <c r="P95" s="54"/>
      <c r="Q95" s="54"/>
      <c r="R95" s="54"/>
      <c r="S95" s="54"/>
      <c r="T95" s="54">
        <f t="shared" si="31"/>
        <v>0</v>
      </c>
      <c r="U95" s="54"/>
      <c r="V95" s="54"/>
      <c r="W95" s="54"/>
      <c r="X95" s="54"/>
      <c r="Y95" s="54">
        <f t="shared" si="32"/>
        <v>0</v>
      </c>
      <c r="Z95" s="54"/>
      <c r="AA95" s="54"/>
      <c r="AB95" s="91"/>
    </row>
    <row r="96" spans="1:28" ht="74.25" customHeight="1" x14ac:dyDescent="0.25">
      <c r="A96" s="108">
        <v>19</v>
      </c>
      <c r="B96" s="115" t="s">
        <v>97</v>
      </c>
      <c r="C96" s="179" t="s">
        <v>162</v>
      </c>
      <c r="D96" s="41" t="s">
        <v>72</v>
      </c>
      <c r="E96" s="39"/>
      <c r="F96" s="3"/>
      <c r="G96" s="3"/>
      <c r="H96" s="39"/>
      <c r="I96" s="54">
        <f t="shared" ref="I96:AA96" si="39">I98</f>
        <v>26775.966670000002</v>
      </c>
      <c r="J96" s="54">
        <f t="shared" si="39"/>
        <v>22245.472409999998</v>
      </c>
      <c r="K96" s="54">
        <f t="shared" si="39"/>
        <v>9816.5161399999997</v>
      </c>
      <c r="L96" s="54">
        <f t="shared" si="39"/>
        <v>9816.5161399999997</v>
      </c>
      <c r="M96" s="54">
        <f t="shared" si="39"/>
        <v>26287.735960000002</v>
      </c>
      <c r="N96" s="54">
        <f t="shared" si="39"/>
        <v>25828.274989999998</v>
      </c>
      <c r="O96" s="54">
        <f t="shared" si="39"/>
        <v>-459.46097000000373</v>
      </c>
      <c r="P96" s="54">
        <f t="shared" si="39"/>
        <v>4190.8740799999996</v>
      </c>
      <c r="Q96" s="54">
        <f t="shared" si="39"/>
        <v>4190.8740799999996</v>
      </c>
      <c r="R96" s="54">
        <f t="shared" si="39"/>
        <v>10815.84453</v>
      </c>
      <c r="S96" s="54">
        <f t="shared" si="39"/>
        <v>10167.82107</v>
      </c>
      <c r="T96" s="54">
        <f t="shared" si="31"/>
        <v>648.02346000000034</v>
      </c>
      <c r="U96" s="54">
        <f t="shared" si="39"/>
        <v>17359.448049999999</v>
      </c>
      <c r="V96" s="54">
        <f t="shared" si="39"/>
        <v>17359.348050000001</v>
      </c>
      <c r="W96" s="54">
        <f t="shared" si="39"/>
        <v>34069.200219999999</v>
      </c>
      <c r="X96" s="54">
        <f t="shared" si="39"/>
        <v>24832.100170000002</v>
      </c>
      <c r="Y96" s="54">
        <f t="shared" si="32"/>
        <v>-9237.1000499999973</v>
      </c>
      <c r="Z96" s="54">
        <f t="shared" si="39"/>
        <v>21988.071680000001</v>
      </c>
      <c r="AA96" s="54">
        <f t="shared" si="39"/>
        <v>35679.199999999997</v>
      </c>
      <c r="AB96" s="176" t="s">
        <v>187</v>
      </c>
    </row>
    <row r="97" spans="1:28" ht="69.75" customHeight="1" x14ac:dyDescent="0.25">
      <c r="A97" s="108"/>
      <c r="B97" s="116"/>
      <c r="C97" s="180"/>
      <c r="D97" s="40" t="s">
        <v>73</v>
      </c>
      <c r="E97" s="39"/>
      <c r="F97" s="3"/>
      <c r="G97" s="3"/>
      <c r="H97" s="39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>
        <f t="shared" si="31"/>
        <v>0</v>
      </c>
      <c r="U97" s="54"/>
      <c r="V97" s="54"/>
      <c r="W97" s="54"/>
      <c r="X97" s="54"/>
      <c r="Y97" s="54"/>
      <c r="Z97" s="54"/>
      <c r="AA97" s="25"/>
      <c r="AB97" s="177"/>
    </row>
    <row r="98" spans="1:28" ht="116.25" customHeight="1" x14ac:dyDescent="0.25">
      <c r="A98" s="108"/>
      <c r="B98" s="116"/>
      <c r="C98" s="180"/>
      <c r="D98" s="41" t="str">
        <f>D86</f>
        <v>администрация города Ачинска</v>
      </c>
      <c r="E98" s="39">
        <v>730</v>
      </c>
      <c r="F98" s="3" t="s">
        <v>108</v>
      </c>
      <c r="G98" s="39">
        <v>1210072110</v>
      </c>
      <c r="H98" s="39">
        <v>810</v>
      </c>
      <c r="I98" s="54">
        <f>'Прил 3'!D213</f>
        <v>26775.966670000002</v>
      </c>
      <c r="J98" s="54">
        <f>'Прил 3'!E213</f>
        <v>22245.472409999998</v>
      </c>
      <c r="K98" s="54">
        <f>'Прил 3'!F213</f>
        <v>9816.5161399999997</v>
      </c>
      <c r="L98" s="54">
        <f>'Прил 3'!G213</f>
        <v>9816.5161399999997</v>
      </c>
      <c r="M98" s="54">
        <f>'Прил 3'!H213</f>
        <v>26287.735960000002</v>
      </c>
      <c r="N98" s="54">
        <f>'Прил 3'!I213</f>
        <v>25828.274989999998</v>
      </c>
      <c r="O98" s="54">
        <f>N98-M98</f>
        <v>-459.46097000000373</v>
      </c>
      <c r="P98" s="54">
        <f>'Прил 3'!K213</f>
        <v>4190.8740799999996</v>
      </c>
      <c r="Q98" s="54">
        <f>'Прил 3'!L213</f>
        <v>4190.8740799999996</v>
      </c>
      <c r="R98" s="54">
        <f>'Прил 3'!M213</f>
        <v>10815.84453</v>
      </c>
      <c r="S98" s="54">
        <f>'Прил 3'!N213</f>
        <v>10167.82107</v>
      </c>
      <c r="T98" s="54">
        <f t="shared" si="31"/>
        <v>648.02346000000034</v>
      </c>
      <c r="U98" s="54">
        <f>'Прил 3'!O213</f>
        <v>17359.448049999999</v>
      </c>
      <c r="V98" s="54">
        <f>'Прил 3'!P213</f>
        <v>17359.348050000001</v>
      </c>
      <c r="W98" s="54">
        <f>'Прил 3'!Q213</f>
        <v>34069.200219999999</v>
      </c>
      <c r="X98" s="54">
        <f>'Прил 3'!R213</f>
        <v>24832.100170000002</v>
      </c>
      <c r="Y98" s="54">
        <f t="shared" si="32"/>
        <v>-9237.1000499999973</v>
      </c>
      <c r="Z98" s="54">
        <f>'Прил 3'!T213</f>
        <v>21988.071680000001</v>
      </c>
      <c r="AA98" s="54">
        <f>'Прил 3'!U213</f>
        <v>35679.199999999997</v>
      </c>
      <c r="AB98" s="178"/>
    </row>
    <row r="99" spans="1:28" ht="40.5" customHeight="1" x14ac:dyDescent="0.25">
      <c r="A99" s="108">
        <v>20</v>
      </c>
      <c r="B99" s="111" t="s">
        <v>98</v>
      </c>
      <c r="C99" s="134" t="s">
        <v>163</v>
      </c>
      <c r="D99" s="41" t="s">
        <v>72</v>
      </c>
      <c r="E99" s="39"/>
      <c r="F99" s="39"/>
      <c r="G99" s="39"/>
      <c r="H99" s="39"/>
      <c r="I99" s="54">
        <f t="shared" ref="I99:AA99" si="40">I101</f>
        <v>34291</v>
      </c>
      <c r="J99" s="54">
        <f t="shared" si="40"/>
        <v>34290.918019999997</v>
      </c>
      <c r="K99" s="54">
        <f t="shared" si="40"/>
        <v>17320.745609999998</v>
      </c>
      <c r="L99" s="54">
        <f t="shared" si="40"/>
        <v>17320.745609999998</v>
      </c>
      <c r="M99" s="54">
        <f t="shared" si="40"/>
        <v>37506.699999999997</v>
      </c>
      <c r="N99" s="54">
        <f t="shared" si="40"/>
        <v>37417.678869999996</v>
      </c>
      <c r="O99" s="54">
        <f t="shared" si="40"/>
        <v>-89.021130000000994</v>
      </c>
      <c r="P99" s="54">
        <f t="shared" si="40"/>
        <v>6711.6894199999997</v>
      </c>
      <c r="Q99" s="54">
        <f t="shared" si="40"/>
        <v>6711.6894199999997</v>
      </c>
      <c r="R99" s="54">
        <f t="shared" si="40"/>
        <v>17115.989389999999</v>
      </c>
      <c r="S99" s="54">
        <f t="shared" si="40"/>
        <v>17115.989389999999</v>
      </c>
      <c r="T99" s="54">
        <f t="shared" si="31"/>
        <v>0</v>
      </c>
      <c r="U99" s="54">
        <f t="shared" si="40"/>
        <v>27559.422040000001</v>
      </c>
      <c r="V99" s="54">
        <f t="shared" si="40"/>
        <v>27559.422040000001</v>
      </c>
      <c r="W99" s="54">
        <f t="shared" si="40"/>
        <v>41524.800000000003</v>
      </c>
      <c r="X99" s="54">
        <f t="shared" si="40"/>
        <v>41524.727229999997</v>
      </c>
      <c r="Y99" s="54">
        <f t="shared" si="32"/>
        <v>-7.2770000006130431E-2</v>
      </c>
      <c r="Z99" s="54">
        <f t="shared" si="40"/>
        <v>56465.599999999999</v>
      </c>
      <c r="AA99" s="54">
        <f t="shared" si="40"/>
        <v>41524.800000000003</v>
      </c>
      <c r="AB99" s="103" t="s">
        <v>188</v>
      </c>
    </row>
    <row r="100" spans="1:28" ht="76.5" customHeight="1" x14ac:dyDescent="0.25">
      <c r="A100" s="108"/>
      <c r="B100" s="111"/>
      <c r="C100" s="134"/>
      <c r="D100" s="40" t="s">
        <v>73</v>
      </c>
      <c r="E100" s="39"/>
      <c r="F100" s="39"/>
      <c r="G100" s="39"/>
      <c r="H100" s="39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>
        <f t="shared" si="31"/>
        <v>0</v>
      </c>
      <c r="U100" s="54"/>
      <c r="V100" s="54"/>
      <c r="W100" s="54"/>
      <c r="X100" s="54"/>
      <c r="Y100" s="54"/>
      <c r="Z100" s="54"/>
      <c r="AA100" s="25"/>
      <c r="AB100" s="104"/>
    </row>
    <row r="101" spans="1:28" ht="162" customHeight="1" x14ac:dyDescent="0.25">
      <c r="A101" s="108"/>
      <c r="B101" s="111"/>
      <c r="C101" s="134"/>
      <c r="D101" s="41" t="str">
        <f>D86</f>
        <v>администрация города Ачинска</v>
      </c>
      <c r="E101" s="39">
        <v>730</v>
      </c>
      <c r="F101" s="3" t="s">
        <v>108</v>
      </c>
      <c r="G101" s="39">
        <v>1210072120</v>
      </c>
      <c r="H101" s="39">
        <v>810</v>
      </c>
      <c r="I101" s="39">
        <f>'Прил 3'!D220</f>
        <v>34291</v>
      </c>
      <c r="J101" s="39">
        <f>'Прил 3'!E220</f>
        <v>34290.918019999997</v>
      </c>
      <c r="K101" s="39">
        <f>'Прил 3'!F220</f>
        <v>17320.745609999998</v>
      </c>
      <c r="L101" s="39">
        <f>'Прил 3'!G220</f>
        <v>17320.745609999998</v>
      </c>
      <c r="M101" s="54">
        <f>'Прил 3'!H220</f>
        <v>37506.699999999997</v>
      </c>
      <c r="N101" s="54">
        <f>'Прил 3'!I220</f>
        <v>37417.678869999996</v>
      </c>
      <c r="O101" s="54">
        <f>N101-M101</f>
        <v>-89.021130000000994</v>
      </c>
      <c r="P101" s="54">
        <f>'Прил 3'!K220</f>
        <v>6711.6894199999997</v>
      </c>
      <c r="Q101" s="54">
        <f>'Прил 3'!L220</f>
        <v>6711.6894199999997</v>
      </c>
      <c r="R101" s="54">
        <f>'Прил 3'!M220</f>
        <v>17115.989389999999</v>
      </c>
      <c r="S101" s="54">
        <f>'Прил 3'!N220</f>
        <v>17115.989389999999</v>
      </c>
      <c r="T101" s="54">
        <f t="shared" si="31"/>
        <v>0</v>
      </c>
      <c r="U101" s="54">
        <f>'Прил 3'!O220</f>
        <v>27559.422040000001</v>
      </c>
      <c r="V101" s="54">
        <f>'Прил 3'!P220</f>
        <v>27559.422040000001</v>
      </c>
      <c r="W101" s="54">
        <f>'Прил 3'!Q220</f>
        <v>41524.800000000003</v>
      </c>
      <c r="X101" s="54">
        <f>'Прил 3'!R220</f>
        <v>41524.727229999997</v>
      </c>
      <c r="Y101" s="54">
        <f t="shared" si="32"/>
        <v>-7.2770000006130431E-2</v>
      </c>
      <c r="Z101" s="54">
        <f>'Прил 3'!T220</f>
        <v>56465.599999999999</v>
      </c>
      <c r="AA101" s="54">
        <f>'Прил 3'!U220</f>
        <v>41524.800000000003</v>
      </c>
      <c r="AB101" s="105"/>
    </row>
    <row r="102" spans="1:28" ht="40.5" customHeight="1" x14ac:dyDescent="0.25">
      <c r="A102" s="108">
        <v>21</v>
      </c>
      <c r="B102" s="111" t="s">
        <v>170</v>
      </c>
      <c r="C102" s="175" t="s">
        <v>168</v>
      </c>
      <c r="D102" s="41" t="s">
        <v>72</v>
      </c>
      <c r="E102" s="39"/>
      <c r="F102" s="39"/>
      <c r="G102" s="39"/>
      <c r="H102" s="39"/>
      <c r="I102" s="54"/>
      <c r="J102" s="54"/>
      <c r="K102" s="54"/>
      <c r="L102" s="54"/>
      <c r="M102" s="54">
        <f>M104</f>
        <v>0</v>
      </c>
      <c r="N102" s="54">
        <f t="shared" ref="N102:AA102" si="41">N104</f>
        <v>0</v>
      </c>
      <c r="O102" s="54">
        <f t="shared" si="41"/>
        <v>0</v>
      </c>
      <c r="P102" s="54">
        <f t="shared" si="41"/>
        <v>0</v>
      </c>
      <c r="Q102" s="54">
        <f t="shared" si="41"/>
        <v>0</v>
      </c>
      <c r="R102" s="54">
        <f t="shared" si="41"/>
        <v>0</v>
      </c>
      <c r="S102" s="54">
        <f t="shared" si="41"/>
        <v>0</v>
      </c>
      <c r="T102" s="54">
        <f t="shared" si="31"/>
        <v>0</v>
      </c>
      <c r="U102" s="54">
        <f t="shared" si="41"/>
        <v>0</v>
      </c>
      <c r="V102" s="54">
        <f t="shared" si="41"/>
        <v>0</v>
      </c>
      <c r="W102" s="54">
        <f t="shared" si="41"/>
        <v>6.6666600000000003</v>
      </c>
      <c r="X102" s="54">
        <f t="shared" si="41"/>
        <v>0</v>
      </c>
      <c r="Y102" s="54">
        <f t="shared" si="32"/>
        <v>-6.6666600000000003</v>
      </c>
      <c r="Z102" s="54">
        <f t="shared" si="41"/>
        <v>0</v>
      </c>
      <c r="AA102" s="54">
        <f t="shared" si="41"/>
        <v>0</v>
      </c>
      <c r="AB102" s="103" t="s">
        <v>185</v>
      </c>
    </row>
    <row r="103" spans="1:28" ht="76.5" customHeight="1" x14ac:dyDescent="0.25">
      <c r="A103" s="108"/>
      <c r="B103" s="111"/>
      <c r="C103" s="175"/>
      <c r="D103" s="40" t="s">
        <v>73</v>
      </c>
      <c r="E103" s="39"/>
      <c r="F103" s="39"/>
      <c r="G103" s="39"/>
      <c r="H103" s="39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>
        <f t="shared" si="31"/>
        <v>0</v>
      </c>
      <c r="U103" s="54"/>
      <c r="V103" s="54"/>
      <c r="W103" s="54"/>
      <c r="X103" s="54"/>
      <c r="Y103" s="54"/>
      <c r="Z103" s="54"/>
      <c r="AA103" s="25"/>
      <c r="AB103" s="104"/>
    </row>
    <row r="104" spans="1:28" ht="162" customHeight="1" x14ac:dyDescent="0.25">
      <c r="A104" s="108"/>
      <c r="B104" s="111"/>
      <c r="C104" s="175"/>
      <c r="D104" s="41" t="str">
        <f>D89</f>
        <v>администрация города Ачинска</v>
      </c>
      <c r="E104" s="39">
        <v>730</v>
      </c>
      <c r="F104" s="3" t="s">
        <v>100</v>
      </c>
      <c r="G104" s="39" t="s">
        <v>102</v>
      </c>
      <c r="H104" s="39">
        <v>240</v>
      </c>
      <c r="I104" s="39"/>
      <c r="J104" s="39"/>
      <c r="K104" s="39"/>
      <c r="L104" s="39"/>
      <c r="M104" s="54">
        <f>'Прил 3'!H227</f>
        <v>0</v>
      </c>
      <c r="N104" s="54">
        <f>'Прил 3'!I227</f>
        <v>0</v>
      </c>
      <c r="O104" s="54">
        <f>'Прил 3'!J227</f>
        <v>0</v>
      </c>
      <c r="P104" s="54">
        <f>'Прил 3'!K227</f>
        <v>0</v>
      </c>
      <c r="Q104" s="54">
        <f>'Прил 3'!L227</f>
        <v>0</v>
      </c>
      <c r="R104" s="54">
        <f>'Прил 3'!M227</f>
        <v>0</v>
      </c>
      <c r="S104" s="54">
        <f>'Прил 3'!N227</f>
        <v>0</v>
      </c>
      <c r="T104" s="54">
        <f t="shared" si="31"/>
        <v>0</v>
      </c>
      <c r="U104" s="54">
        <f>'Прил 3'!O227</f>
        <v>0</v>
      </c>
      <c r="V104" s="54">
        <f>'Прил 3'!P227</f>
        <v>0</v>
      </c>
      <c r="W104" s="54">
        <f>'Прил 3'!Q227</f>
        <v>6.6666600000000003</v>
      </c>
      <c r="X104" s="54">
        <f>'Прил 3'!R227</f>
        <v>0</v>
      </c>
      <c r="Y104" s="54">
        <f t="shared" si="32"/>
        <v>-6.6666600000000003</v>
      </c>
      <c r="Z104" s="54">
        <f>'Прил 3'!T227</f>
        <v>0</v>
      </c>
      <c r="AA104" s="54">
        <f>'Прил 3'!U227</f>
        <v>0</v>
      </c>
      <c r="AB104" s="105"/>
    </row>
    <row r="105" spans="1:28" ht="40.5" customHeight="1" x14ac:dyDescent="0.25">
      <c r="A105" s="108">
        <v>22</v>
      </c>
      <c r="B105" s="111" t="s">
        <v>99</v>
      </c>
      <c r="C105" s="175" t="s">
        <v>169</v>
      </c>
      <c r="D105" s="41" t="s">
        <v>72</v>
      </c>
      <c r="E105" s="39"/>
      <c r="F105" s="39"/>
      <c r="G105" s="39"/>
      <c r="H105" s="39"/>
      <c r="I105" s="54"/>
      <c r="J105" s="54"/>
      <c r="K105" s="54"/>
      <c r="L105" s="54"/>
      <c r="M105" s="54">
        <f>M107</f>
        <v>0</v>
      </c>
      <c r="N105" s="54">
        <f t="shared" ref="N105:AA105" si="42">N107</f>
        <v>0</v>
      </c>
      <c r="O105" s="54">
        <f t="shared" si="42"/>
        <v>0</v>
      </c>
      <c r="P105" s="54">
        <f t="shared" si="42"/>
        <v>0</v>
      </c>
      <c r="Q105" s="54">
        <f t="shared" si="42"/>
        <v>0</v>
      </c>
      <c r="R105" s="54">
        <f t="shared" si="42"/>
        <v>597.65142000000003</v>
      </c>
      <c r="S105" s="54">
        <f t="shared" si="42"/>
        <v>585.45447000000001</v>
      </c>
      <c r="T105" s="54">
        <f t="shared" si="31"/>
        <v>12.196950000000015</v>
      </c>
      <c r="U105" s="54">
        <f t="shared" si="42"/>
        <v>1609.9997800000001</v>
      </c>
      <c r="V105" s="54">
        <f t="shared" si="42"/>
        <v>1609.9997800000001</v>
      </c>
      <c r="W105" s="54">
        <f t="shared" si="42"/>
        <v>1609.9997800000001</v>
      </c>
      <c r="X105" s="54">
        <f t="shared" si="42"/>
        <v>1609.9997800000001</v>
      </c>
      <c r="Y105" s="54">
        <f t="shared" si="32"/>
        <v>0</v>
      </c>
      <c r="Z105" s="54">
        <f t="shared" si="42"/>
        <v>0</v>
      </c>
      <c r="AA105" s="54">
        <f t="shared" si="42"/>
        <v>0</v>
      </c>
      <c r="AB105" s="103"/>
    </row>
    <row r="106" spans="1:28" ht="76.5" customHeight="1" x14ac:dyDescent="0.25">
      <c r="A106" s="108"/>
      <c r="B106" s="111"/>
      <c r="C106" s="175"/>
      <c r="D106" s="40" t="s">
        <v>73</v>
      </c>
      <c r="E106" s="39"/>
      <c r="F106" s="39"/>
      <c r="G106" s="39"/>
      <c r="H106" s="39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>
        <f t="shared" si="31"/>
        <v>0</v>
      </c>
      <c r="U106" s="54"/>
      <c r="V106" s="54"/>
      <c r="W106" s="54"/>
      <c r="X106" s="54"/>
      <c r="Y106" s="54"/>
      <c r="Z106" s="54"/>
      <c r="AA106" s="25"/>
      <c r="AB106" s="104"/>
    </row>
    <row r="107" spans="1:28" ht="162" customHeight="1" x14ac:dyDescent="0.25">
      <c r="A107" s="108"/>
      <c r="B107" s="111"/>
      <c r="C107" s="175"/>
      <c r="D107" s="41" t="str">
        <f>D92</f>
        <v>администрация города Ачинска</v>
      </c>
      <c r="E107" s="39">
        <v>730</v>
      </c>
      <c r="F107" s="3" t="s">
        <v>173</v>
      </c>
      <c r="G107" s="39">
        <v>1210071090</v>
      </c>
      <c r="H107" s="39">
        <v>240</v>
      </c>
      <c r="I107" s="39"/>
      <c r="J107" s="39"/>
      <c r="K107" s="39"/>
      <c r="L107" s="39"/>
      <c r="M107" s="54">
        <f>'Прил 3'!H234</f>
        <v>0</v>
      </c>
      <c r="N107" s="54">
        <f>'Прил 3'!I234</f>
        <v>0</v>
      </c>
      <c r="O107" s="54">
        <f>'Прил 3'!J234</f>
        <v>0</v>
      </c>
      <c r="P107" s="54">
        <f>'Прил 3'!K234</f>
        <v>0</v>
      </c>
      <c r="Q107" s="54">
        <f>'Прил 3'!L234</f>
        <v>0</v>
      </c>
      <c r="R107" s="54">
        <f>'Прил 3'!M234</f>
        <v>597.65142000000003</v>
      </c>
      <c r="S107" s="54">
        <f>'Прил 3'!N234</f>
        <v>585.45447000000001</v>
      </c>
      <c r="T107" s="54">
        <f t="shared" si="31"/>
        <v>12.196950000000015</v>
      </c>
      <c r="U107" s="54">
        <f>'Прил 3'!O234</f>
        <v>1609.9997800000001</v>
      </c>
      <c r="V107" s="54">
        <f>'Прил 3'!P234</f>
        <v>1609.9997800000001</v>
      </c>
      <c r="W107" s="54">
        <f>'Прил 3'!Q234</f>
        <v>1609.9997800000001</v>
      </c>
      <c r="X107" s="54">
        <f>'Прил 3'!R234</f>
        <v>1609.9997800000001</v>
      </c>
      <c r="Y107" s="54">
        <f t="shared" si="32"/>
        <v>0</v>
      </c>
      <c r="Z107" s="54">
        <f>'Прил 3'!T234</f>
        <v>0</v>
      </c>
      <c r="AA107" s="54">
        <f>'Прил 3'!U234</f>
        <v>0</v>
      </c>
      <c r="AB107" s="105"/>
    </row>
    <row r="108" spans="1:28" ht="40.5" customHeight="1" x14ac:dyDescent="0.25">
      <c r="A108" s="108">
        <v>23</v>
      </c>
      <c r="B108" s="111" t="s">
        <v>171</v>
      </c>
      <c r="C108" s="175" t="s">
        <v>172</v>
      </c>
      <c r="D108" s="41" t="s">
        <v>72</v>
      </c>
      <c r="E108" s="39"/>
      <c r="F108" s="39"/>
      <c r="G108" s="39"/>
      <c r="H108" s="39"/>
      <c r="I108" s="54"/>
      <c r="J108" s="54"/>
      <c r="K108" s="54"/>
      <c r="L108" s="54"/>
      <c r="M108" s="54">
        <f>M110</f>
        <v>0</v>
      </c>
      <c r="N108" s="54">
        <f t="shared" ref="N108:AA108" si="43">N110</f>
        <v>0</v>
      </c>
      <c r="O108" s="54">
        <f t="shared" si="43"/>
        <v>0</v>
      </c>
      <c r="P108" s="54">
        <f t="shared" si="43"/>
        <v>0</v>
      </c>
      <c r="Q108" s="54">
        <f t="shared" si="43"/>
        <v>0</v>
      </c>
      <c r="R108" s="54">
        <f t="shared" si="43"/>
        <v>0</v>
      </c>
      <c r="S108" s="54">
        <f t="shared" si="43"/>
        <v>0</v>
      </c>
      <c r="T108" s="54">
        <f t="shared" si="31"/>
        <v>0</v>
      </c>
      <c r="U108" s="54">
        <f t="shared" si="43"/>
        <v>2993</v>
      </c>
      <c r="V108" s="54">
        <f t="shared" si="43"/>
        <v>0</v>
      </c>
      <c r="W108" s="54">
        <f t="shared" si="43"/>
        <v>3807</v>
      </c>
      <c r="X108" s="54">
        <f t="shared" si="43"/>
        <v>3774</v>
      </c>
      <c r="Y108" s="54">
        <f t="shared" si="32"/>
        <v>-33</v>
      </c>
      <c r="Z108" s="54">
        <f t="shared" si="43"/>
        <v>0</v>
      </c>
      <c r="AA108" s="54">
        <f t="shared" si="43"/>
        <v>0</v>
      </c>
      <c r="AB108" s="103" t="s">
        <v>186</v>
      </c>
    </row>
    <row r="109" spans="1:28" ht="76.5" customHeight="1" x14ac:dyDescent="0.25">
      <c r="A109" s="108"/>
      <c r="B109" s="111"/>
      <c r="C109" s="175"/>
      <c r="D109" s="40" t="s">
        <v>73</v>
      </c>
      <c r="E109" s="39"/>
      <c r="F109" s="39"/>
      <c r="G109" s="39"/>
      <c r="H109" s="39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>
        <f t="shared" si="31"/>
        <v>0</v>
      </c>
      <c r="U109" s="54"/>
      <c r="V109" s="54"/>
      <c r="W109" s="54"/>
      <c r="X109" s="54"/>
      <c r="Y109" s="54"/>
      <c r="Z109" s="54"/>
      <c r="AA109" s="25"/>
      <c r="AB109" s="104"/>
    </row>
    <row r="110" spans="1:28" ht="162" customHeight="1" x14ac:dyDescent="0.25">
      <c r="A110" s="108"/>
      <c r="B110" s="111"/>
      <c r="C110" s="175"/>
      <c r="D110" s="41" t="str">
        <f>D107</f>
        <v>администрация города Ачинска</v>
      </c>
      <c r="E110" s="39">
        <v>730</v>
      </c>
      <c r="F110" s="3" t="s">
        <v>173</v>
      </c>
      <c r="G110" s="39">
        <v>1210071100</v>
      </c>
      <c r="H110" s="39">
        <v>240</v>
      </c>
      <c r="I110" s="39"/>
      <c r="J110" s="39"/>
      <c r="K110" s="39"/>
      <c r="L110" s="39"/>
      <c r="M110" s="54">
        <f>'Прил 3'!H241</f>
        <v>0</v>
      </c>
      <c r="N110" s="54">
        <f>'Прил 3'!I241</f>
        <v>0</v>
      </c>
      <c r="O110" s="54">
        <f>'Прил 3'!J241</f>
        <v>0</v>
      </c>
      <c r="P110" s="54">
        <f>'Прил 3'!K241</f>
        <v>0</v>
      </c>
      <c r="Q110" s="54">
        <f>'Прил 3'!L241</f>
        <v>0</v>
      </c>
      <c r="R110" s="54">
        <f>'Прил 3'!M241</f>
        <v>0</v>
      </c>
      <c r="S110" s="54">
        <f>'Прил 3'!N241</f>
        <v>0</v>
      </c>
      <c r="T110" s="54">
        <f t="shared" si="31"/>
        <v>0</v>
      </c>
      <c r="U110" s="54">
        <f>'Прил 3'!O241</f>
        <v>2993</v>
      </c>
      <c r="V110" s="54">
        <f>'Прил 3'!P241</f>
        <v>0</v>
      </c>
      <c r="W110" s="54">
        <f>'Прил 3'!Q241</f>
        <v>3807</v>
      </c>
      <c r="X110" s="54">
        <f>'Прил 3'!R241</f>
        <v>3774</v>
      </c>
      <c r="Y110" s="54">
        <f t="shared" si="32"/>
        <v>-33</v>
      </c>
      <c r="Z110" s="54">
        <f>'Прил 3'!T241</f>
        <v>0</v>
      </c>
      <c r="AA110" s="54">
        <f>'Прил 3'!U241</f>
        <v>0</v>
      </c>
      <c r="AB110" s="105"/>
    </row>
    <row r="111" spans="1:28" ht="40.5" customHeight="1" x14ac:dyDescent="0.25">
      <c r="A111" s="108">
        <v>24</v>
      </c>
      <c r="B111" s="111" t="s">
        <v>142</v>
      </c>
      <c r="C111" s="175" t="s">
        <v>174</v>
      </c>
      <c r="D111" s="41" t="s">
        <v>72</v>
      </c>
      <c r="E111" s="39"/>
      <c r="F111" s="39"/>
      <c r="G111" s="39"/>
      <c r="H111" s="39"/>
      <c r="I111" s="54"/>
      <c r="J111" s="54"/>
      <c r="K111" s="54"/>
      <c r="L111" s="54"/>
      <c r="M111" s="54">
        <f>M113</f>
        <v>0</v>
      </c>
      <c r="N111" s="54">
        <f t="shared" ref="N111:S111" si="44">N113</f>
        <v>0</v>
      </c>
      <c r="O111" s="54">
        <f t="shared" si="44"/>
        <v>0</v>
      </c>
      <c r="P111" s="54">
        <f t="shared" si="44"/>
        <v>0</v>
      </c>
      <c r="Q111" s="54">
        <f t="shared" si="44"/>
        <v>0</v>
      </c>
      <c r="R111" s="54">
        <f t="shared" si="44"/>
        <v>0</v>
      </c>
      <c r="S111" s="54">
        <f t="shared" si="44"/>
        <v>0</v>
      </c>
      <c r="T111" s="54">
        <f t="shared" ref="T111:T112" si="45">R111-S111</f>
        <v>0</v>
      </c>
      <c r="U111" s="54">
        <f t="shared" ref="U111:AA111" si="46">U113</f>
        <v>0</v>
      </c>
      <c r="V111" s="54">
        <f t="shared" si="46"/>
        <v>0</v>
      </c>
      <c r="W111" s="54">
        <f t="shared" si="46"/>
        <v>0</v>
      </c>
      <c r="X111" s="54">
        <f t="shared" si="46"/>
        <v>0</v>
      </c>
      <c r="Y111" s="54">
        <f t="shared" si="32"/>
        <v>0</v>
      </c>
      <c r="Z111" s="54">
        <f t="shared" si="46"/>
        <v>0</v>
      </c>
      <c r="AA111" s="54">
        <f t="shared" si="46"/>
        <v>0</v>
      </c>
      <c r="AB111" s="103"/>
    </row>
    <row r="112" spans="1:28" ht="76.5" customHeight="1" x14ac:dyDescent="0.25">
      <c r="A112" s="108"/>
      <c r="B112" s="111"/>
      <c r="C112" s="175"/>
      <c r="D112" s="40" t="s">
        <v>73</v>
      </c>
      <c r="E112" s="39"/>
      <c r="F112" s="39"/>
      <c r="G112" s="39"/>
      <c r="H112" s="39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>
        <f t="shared" si="45"/>
        <v>0</v>
      </c>
      <c r="U112" s="54"/>
      <c r="V112" s="54"/>
      <c r="W112" s="54"/>
      <c r="X112" s="54"/>
      <c r="Y112" s="54"/>
      <c r="Z112" s="54"/>
      <c r="AA112" s="25"/>
      <c r="AB112" s="104"/>
    </row>
    <row r="113" spans="1:28" ht="162" customHeight="1" x14ac:dyDescent="0.25">
      <c r="A113" s="108"/>
      <c r="B113" s="111"/>
      <c r="C113" s="175"/>
      <c r="D113" s="41" t="str">
        <f>D110</f>
        <v>администрация города Ачинска</v>
      </c>
      <c r="E113" s="39">
        <v>730</v>
      </c>
      <c r="F113" s="3" t="s">
        <v>100</v>
      </c>
      <c r="G113" s="39" t="s">
        <v>175</v>
      </c>
      <c r="H113" s="39">
        <v>240</v>
      </c>
      <c r="I113" s="39"/>
      <c r="J113" s="39"/>
      <c r="K113" s="39"/>
      <c r="L113" s="39"/>
      <c r="M113" s="54">
        <f>'Прил 3'!H243</f>
        <v>0</v>
      </c>
      <c r="N113" s="54">
        <f>'Прил 3'!I243</f>
        <v>0</v>
      </c>
      <c r="O113" s="54">
        <f>'Прил 3'!J243</f>
        <v>0</v>
      </c>
      <c r="P113" s="54">
        <f>'Прил 3'!K243</f>
        <v>0</v>
      </c>
      <c r="Q113" s="54">
        <f>'Прил 3'!L243</f>
        <v>0</v>
      </c>
      <c r="R113" s="54">
        <f>'Прил 3'!M243</f>
        <v>0</v>
      </c>
      <c r="S113" s="54">
        <f>'Прил 3'!N243</f>
        <v>0</v>
      </c>
      <c r="T113" s="54">
        <f>'Прил 3'!O243</f>
        <v>0</v>
      </c>
      <c r="U113" s="54">
        <f>'Прил 3'!P243</f>
        <v>0</v>
      </c>
      <c r="V113" s="54">
        <v>0</v>
      </c>
      <c r="W113" s="54">
        <f>'Прил 3'!Q243</f>
        <v>0</v>
      </c>
      <c r="X113" s="54">
        <f>'Прил 3'!T243</f>
        <v>0</v>
      </c>
      <c r="Y113" s="54">
        <f t="shared" si="32"/>
        <v>0</v>
      </c>
      <c r="Z113" s="54">
        <f>'Прил 3'!U243</f>
        <v>0</v>
      </c>
      <c r="AA113" s="54">
        <f>'Прил 3'!V243</f>
        <v>0</v>
      </c>
      <c r="AB113" s="105"/>
    </row>
    <row r="114" spans="1:28" ht="113.25" customHeight="1" x14ac:dyDescent="0.25">
      <c r="A114" s="108">
        <v>25</v>
      </c>
      <c r="B114" s="111" t="s">
        <v>180</v>
      </c>
      <c r="C114" s="175" t="s">
        <v>179</v>
      </c>
      <c r="D114" s="41" t="s">
        <v>72</v>
      </c>
      <c r="E114" s="39"/>
      <c r="F114" s="39"/>
      <c r="G114" s="39"/>
      <c r="H114" s="39"/>
      <c r="I114" s="54"/>
      <c r="J114" s="54"/>
      <c r="K114" s="54"/>
      <c r="L114" s="54"/>
      <c r="M114" s="54">
        <f>M116</f>
        <v>0</v>
      </c>
      <c r="N114" s="54">
        <f t="shared" ref="N114:S114" si="47">N116</f>
        <v>0</v>
      </c>
      <c r="O114" s="54">
        <f t="shared" si="47"/>
        <v>0</v>
      </c>
      <c r="P114" s="54">
        <f t="shared" si="47"/>
        <v>0</v>
      </c>
      <c r="Q114" s="54">
        <f t="shared" si="47"/>
        <v>0</v>
      </c>
      <c r="R114" s="54">
        <f t="shared" si="47"/>
        <v>0</v>
      </c>
      <c r="S114" s="54">
        <f t="shared" si="47"/>
        <v>0</v>
      </c>
      <c r="T114" s="54">
        <f t="shared" ref="T114:T115" si="48">R114-S114</f>
        <v>0</v>
      </c>
      <c r="U114" s="54">
        <f t="shared" ref="U114:X114" si="49">U116</f>
        <v>0</v>
      </c>
      <c r="V114" s="54">
        <f t="shared" si="49"/>
        <v>0</v>
      </c>
      <c r="W114" s="54">
        <f t="shared" si="49"/>
        <v>2947.8355900000001</v>
      </c>
      <c r="X114" s="54">
        <f t="shared" si="49"/>
        <v>2947.8355799999999</v>
      </c>
      <c r="Y114" s="54">
        <f t="shared" si="32"/>
        <v>-1.0000000202126103E-5</v>
      </c>
      <c r="Z114" s="54">
        <f t="shared" ref="Z114:AA114" si="50">Z116</f>
        <v>0</v>
      </c>
      <c r="AA114" s="54">
        <f t="shared" si="50"/>
        <v>0</v>
      </c>
      <c r="AB114" s="103"/>
    </row>
    <row r="115" spans="1:28" ht="165.75" customHeight="1" x14ac:dyDescent="0.25">
      <c r="A115" s="108"/>
      <c r="B115" s="111"/>
      <c r="C115" s="175"/>
      <c r="D115" s="40" t="s">
        <v>73</v>
      </c>
      <c r="E115" s="39"/>
      <c r="F115" s="39"/>
      <c r="G115" s="39"/>
      <c r="H115" s="39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>
        <f t="shared" si="48"/>
        <v>0</v>
      </c>
      <c r="U115" s="54"/>
      <c r="V115" s="54"/>
      <c r="W115" s="54"/>
      <c r="X115" s="54"/>
      <c r="Y115" s="54"/>
      <c r="Z115" s="54"/>
      <c r="AA115" s="25"/>
      <c r="AB115" s="104"/>
    </row>
    <row r="116" spans="1:28" ht="304.5" customHeight="1" x14ac:dyDescent="0.25">
      <c r="A116" s="108"/>
      <c r="B116" s="111"/>
      <c r="C116" s="175"/>
      <c r="D116" s="41" t="str">
        <f>D113</f>
        <v>администрация города Ачинска</v>
      </c>
      <c r="E116" s="39">
        <v>730</v>
      </c>
      <c r="F116" s="3" t="s">
        <v>108</v>
      </c>
      <c r="G116" s="39">
        <v>1210074020</v>
      </c>
      <c r="H116" s="39">
        <v>810</v>
      </c>
      <c r="I116" s="39"/>
      <c r="J116" s="39"/>
      <c r="K116" s="39"/>
      <c r="L116" s="39"/>
      <c r="M116" s="54">
        <f>'Прил 3'!H246</f>
        <v>0</v>
      </c>
      <c r="N116" s="54">
        <f>'Прил 3'!I246</f>
        <v>0</v>
      </c>
      <c r="O116" s="54">
        <f>'Прил 3'!J246</f>
        <v>0</v>
      </c>
      <c r="P116" s="54">
        <f>'Прил 3'!K246</f>
        <v>0</v>
      </c>
      <c r="Q116" s="54">
        <f>'Прил 3'!L246</f>
        <v>0</v>
      </c>
      <c r="R116" s="54">
        <f>'Прил 3'!M246</f>
        <v>0</v>
      </c>
      <c r="S116" s="54">
        <f>'Прил 3'!N246</f>
        <v>0</v>
      </c>
      <c r="T116" s="54">
        <f>'Прил 3'!O246</f>
        <v>0</v>
      </c>
      <c r="U116" s="54">
        <f>'Прил 3'!P246</f>
        <v>0</v>
      </c>
      <c r="V116" s="54">
        <v>0</v>
      </c>
      <c r="W116" s="54">
        <f>'Прил 3'!Q253</f>
        <v>2947.8355900000001</v>
      </c>
      <c r="X116" s="54">
        <f>'Прил 3'!R253</f>
        <v>2947.8355799999999</v>
      </c>
      <c r="Y116" s="54">
        <f t="shared" si="32"/>
        <v>-1.0000000202126103E-5</v>
      </c>
      <c r="Z116" s="54">
        <f>'Прил 3'!U246</f>
        <v>0</v>
      </c>
      <c r="AA116" s="54">
        <f>'Прил 3'!V246</f>
        <v>0</v>
      </c>
      <c r="AB116" s="105"/>
    </row>
    <row r="117" spans="1:28" ht="36.75" customHeight="1" x14ac:dyDescent="0.25">
      <c r="B117" s="8"/>
      <c r="C117" s="96"/>
      <c r="D117" s="9"/>
      <c r="E117" s="5"/>
      <c r="F117" s="5"/>
      <c r="G117" s="5"/>
      <c r="H117" s="5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8"/>
    </row>
    <row r="118" spans="1:28" ht="36.75" customHeight="1" x14ac:dyDescent="0.25">
      <c r="B118" s="8"/>
      <c r="C118" s="96"/>
      <c r="D118" s="9"/>
      <c r="E118" s="5"/>
      <c r="F118" s="5"/>
      <c r="G118" s="5"/>
      <c r="H118" s="5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8"/>
    </row>
    <row r="121" spans="1:28" s="43" customFormat="1" ht="18.75" x14ac:dyDescent="0.3">
      <c r="B121" s="43" t="str">
        <f>'Прил 1'!B31</f>
        <v>Директор МКУ "Центр обеспечения жизнедеятельности города Ачинска"</v>
      </c>
      <c r="K121" s="43" t="e">
        <f>#REF!</f>
        <v>#REF!</v>
      </c>
      <c r="M121" s="43" t="s">
        <v>150</v>
      </c>
      <c r="O121" s="43" t="s">
        <v>150</v>
      </c>
      <c r="R121" s="43" t="s">
        <v>150</v>
      </c>
      <c r="AB121" s="22"/>
    </row>
    <row r="124" spans="1:28" s="23" customFormat="1" ht="15.75" x14ac:dyDescent="0.25">
      <c r="B124" s="23" t="s">
        <v>160</v>
      </c>
      <c r="AB124" s="7"/>
    </row>
    <row r="125" spans="1:28" s="23" customFormat="1" ht="15.75" x14ac:dyDescent="0.25">
      <c r="B125" s="23" t="s">
        <v>161</v>
      </c>
      <c r="AB125" s="7"/>
    </row>
    <row r="134" spans="4:28" ht="15.75" x14ac:dyDescent="0.25">
      <c r="D134" s="23"/>
      <c r="AB134" s="38"/>
    </row>
  </sheetData>
  <mergeCells count="142">
    <mergeCell ref="A114:A116"/>
    <mergeCell ref="B114:B116"/>
    <mergeCell ref="C114:C116"/>
    <mergeCell ref="AB114:AB116"/>
    <mergeCell ref="AB90:AB92"/>
    <mergeCell ref="AB33:AB35"/>
    <mergeCell ref="A111:A113"/>
    <mergeCell ref="B111:B113"/>
    <mergeCell ref="C111:C113"/>
    <mergeCell ref="AB111:AB113"/>
    <mergeCell ref="C33:C35"/>
    <mergeCell ref="A36:A38"/>
    <mergeCell ref="A39:A41"/>
    <mergeCell ref="AB60:AB62"/>
    <mergeCell ref="A63:A65"/>
    <mergeCell ref="B63:B65"/>
    <mergeCell ref="C63:C65"/>
    <mergeCell ref="A51:A53"/>
    <mergeCell ref="B51:B53"/>
    <mergeCell ref="C51:C53"/>
    <mergeCell ref="A54:A56"/>
    <mergeCell ref="B54:B56"/>
    <mergeCell ref="C54:C56"/>
    <mergeCell ref="A66:A68"/>
    <mergeCell ref="A21:A23"/>
    <mergeCell ref="B21:B23"/>
    <mergeCell ref="C21:C23"/>
    <mergeCell ref="A10:A13"/>
    <mergeCell ref="B10:B13"/>
    <mergeCell ref="C10:C13"/>
    <mergeCell ref="A14:A16"/>
    <mergeCell ref="B14:B16"/>
    <mergeCell ref="C14:C16"/>
    <mergeCell ref="A18:A20"/>
    <mergeCell ref="B18:B20"/>
    <mergeCell ref="C18:C20"/>
    <mergeCell ref="A24:A26"/>
    <mergeCell ref="B24:B26"/>
    <mergeCell ref="C24:C26"/>
    <mergeCell ref="A27:A29"/>
    <mergeCell ref="B27:B29"/>
    <mergeCell ref="C27:C29"/>
    <mergeCell ref="A42:A44"/>
    <mergeCell ref="B3:AB3"/>
    <mergeCell ref="I5:AA5"/>
    <mergeCell ref="AB5:AB8"/>
    <mergeCell ref="I6:J7"/>
    <mergeCell ref="Z6:AA7"/>
    <mergeCell ref="A5:A8"/>
    <mergeCell ref="B5:B8"/>
    <mergeCell ref="C5:C8"/>
    <mergeCell ref="D5:D8"/>
    <mergeCell ref="E5:H5"/>
    <mergeCell ref="E6:E8"/>
    <mergeCell ref="F6:F8"/>
    <mergeCell ref="G6:G8"/>
    <mergeCell ref="H6:H8"/>
    <mergeCell ref="M6:N7"/>
    <mergeCell ref="P6:X6"/>
    <mergeCell ref="P7:Q7"/>
    <mergeCell ref="R7:S7"/>
    <mergeCell ref="U7:V7"/>
    <mergeCell ref="W7:X7"/>
    <mergeCell ref="Y6:Y8"/>
    <mergeCell ref="B42:B44"/>
    <mergeCell ref="C42:C44"/>
    <mergeCell ref="B36:B38"/>
    <mergeCell ref="B39:B41"/>
    <mergeCell ref="C36:C38"/>
    <mergeCell ref="C39:C41"/>
    <mergeCell ref="A30:A32"/>
    <mergeCell ref="B30:B32"/>
    <mergeCell ref="C30:C32"/>
    <mergeCell ref="A33:A35"/>
    <mergeCell ref="B33:B35"/>
    <mergeCell ref="A45:A47"/>
    <mergeCell ref="B45:B47"/>
    <mergeCell ref="C45:C47"/>
    <mergeCell ref="A48:A50"/>
    <mergeCell ref="B48:B50"/>
    <mergeCell ref="C48:C50"/>
    <mergeCell ref="A72:A74"/>
    <mergeCell ref="B72:B74"/>
    <mergeCell ref="C72:C74"/>
    <mergeCell ref="A75:A77"/>
    <mergeCell ref="B75:B77"/>
    <mergeCell ref="C75:C77"/>
    <mergeCell ref="B66:B68"/>
    <mergeCell ref="C66:C68"/>
    <mergeCell ref="A57:A59"/>
    <mergeCell ref="B57:B59"/>
    <mergeCell ref="C57:C59"/>
    <mergeCell ref="A60:A62"/>
    <mergeCell ref="B60:B62"/>
    <mergeCell ref="C60:C62"/>
    <mergeCell ref="A69:A71"/>
    <mergeCell ref="B69:B71"/>
    <mergeCell ref="C69:C71"/>
    <mergeCell ref="B93:B95"/>
    <mergeCell ref="A93:A95"/>
    <mergeCell ref="C90:C92"/>
    <mergeCell ref="C93:C95"/>
    <mergeCell ref="A78:A80"/>
    <mergeCell ref="B78:B80"/>
    <mergeCell ref="C78:C80"/>
    <mergeCell ref="A81:A83"/>
    <mergeCell ref="B81:B83"/>
    <mergeCell ref="C81:C83"/>
    <mergeCell ref="AB18:AB20"/>
    <mergeCell ref="AB21:AB23"/>
    <mergeCell ref="AB36:AB41"/>
    <mergeCell ref="AB63:AB65"/>
    <mergeCell ref="AB75:AB77"/>
    <mergeCell ref="AB81:AB83"/>
    <mergeCell ref="A102:A104"/>
    <mergeCell ref="B102:B104"/>
    <mergeCell ref="C102:C104"/>
    <mergeCell ref="AB102:AB104"/>
    <mergeCell ref="A99:A101"/>
    <mergeCell ref="B99:B101"/>
    <mergeCell ref="C99:C101"/>
    <mergeCell ref="A84:A86"/>
    <mergeCell ref="B84:B86"/>
    <mergeCell ref="C84:C86"/>
    <mergeCell ref="A96:A98"/>
    <mergeCell ref="B96:B98"/>
    <mergeCell ref="C96:C98"/>
    <mergeCell ref="B87:B89"/>
    <mergeCell ref="C87:C89"/>
    <mergeCell ref="A87:A89"/>
    <mergeCell ref="B90:B92"/>
    <mergeCell ref="A90:A92"/>
    <mergeCell ref="A105:A107"/>
    <mergeCell ref="B105:B107"/>
    <mergeCell ref="C105:C107"/>
    <mergeCell ref="AB105:AB107"/>
    <mergeCell ref="A108:A110"/>
    <mergeCell ref="B108:B110"/>
    <mergeCell ref="C108:C110"/>
    <mergeCell ref="AB108:AB110"/>
    <mergeCell ref="AB96:AB98"/>
    <mergeCell ref="AB99:AB101"/>
  </mergeCells>
  <pageMargins left="0.31496062992125984" right="0.31496062992125984" top="0.74803149606299213" bottom="0.74803149606299213" header="0.31496062992125984" footer="0.31496062992125984"/>
  <pageSetup paperSize="9" scale="45" fitToHeight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68"/>
  <sheetViews>
    <sheetView topLeftCell="A253" zoomScale="66" zoomScaleNormal="66" workbookViewId="0">
      <selection activeCell="H278" sqref="H278"/>
    </sheetView>
  </sheetViews>
  <sheetFormatPr defaultRowHeight="15" x14ac:dyDescent="0.25"/>
  <cols>
    <col min="1" max="1" width="23.42578125" style="38" customWidth="1"/>
    <col min="2" max="2" width="40" style="38" customWidth="1"/>
    <col min="3" max="3" width="27.42578125" style="38" customWidth="1"/>
    <col min="4" max="7" width="13.85546875" style="38" hidden="1" customWidth="1"/>
    <col min="8" max="8" width="17.140625" style="38" customWidth="1"/>
    <col min="9" max="9" width="16.85546875" style="38" customWidth="1"/>
    <col min="10" max="14" width="13.42578125" style="38" hidden="1" customWidth="1"/>
    <col min="15" max="15" width="16.7109375" style="38" hidden="1" customWidth="1"/>
    <col min="16" max="16" width="13.42578125" style="38" hidden="1" customWidth="1"/>
    <col min="17" max="17" width="15" style="38" customWidth="1"/>
    <col min="18" max="19" width="13.42578125" style="38" customWidth="1"/>
    <col min="20" max="20" width="16.85546875" style="38" customWidth="1"/>
    <col min="21" max="21" width="15.140625" style="38" customWidth="1"/>
    <col min="22" max="22" width="28.28515625" style="10" customWidth="1"/>
    <col min="23" max="252" width="9.140625" style="38"/>
    <col min="253" max="253" width="23.42578125" style="38" customWidth="1"/>
    <col min="254" max="254" width="40" style="38" customWidth="1"/>
    <col min="255" max="255" width="27.42578125" style="38" customWidth="1"/>
    <col min="256" max="263" width="0" style="38" hidden="1" customWidth="1"/>
    <col min="264" max="265" width="12.5703125" style="38" customWidth="1"/>
    <col min="266" max="266" width="0" style="38" hidden="1" customWidth="1"/>
    <col min="267" max="275" width="12.5703125" style="38" customWidth="1"/>
    <col min="276" max="276" width="11.7109375" style="38" customWidth="1"/>
    <col min="277" max="277" width="24.5703125" style="38" customWidth="1"/>
    <col min="278" max="508" width="9.140625" style="38"/>
    <col min="509" max="509" width="23.42578125" style="38" customWidth="1"/>
    <col min="510" max="510" width="40" style="38" customWidth="1"/>
    <col min="511" max="511" width="27.42578125" style="38" customWidth="1"/>
    <col min="512" max="519" width="0" style="38" hidden="1" customWidth="1"/>
    <col min="520" max="521" width="12.5703125" style="38" customWidth="1"/>
    <col min="522" max="522" width="0" style="38" hidden="1" customWidth="1"/>
    <col min="523" max="531" width="12.5703125" style="38" customWidth="1"/>
    <col min="532" max="532" width="11.7109375" style="38" customWidth="1"/>
    <col min="533" max="533" width="24.5703125" style="38" customWidth="1"/>
    <col min="534" max="764" width="9.140625" style="38"/>
    <col min="765" max="765" width="23.42578125" style="38" customWidth="1"/>
    <col min="766" max="766" width="40" style="38" customWidth="1"/>
    <col min="767" max="767" width="27.42578125" style="38" customWidth="1"/>
    <col min="768" max="775" width="0" style="38" hidden="1" customWidth="1"/>
    <col min="776" max="777" width="12.5703125" style="38" customWidth="1"/>
    <col min="778" max="778" width="0" style="38" hidden="1" customWidth="1"/>
    <col min="779" max="787" width="12.5703125" style="38" customWidth="1"/>
    <col min="788" max="788" width="11.7109375" style="38" customWidth="1"/>
    <col min="789" max="789" width="24.5703125" style="38" customWidth="1"/>
    <col min="790" max="1020" width="9.140625" style="38"/>
    <col min="1021" max="1021" width="23.42578125" style="38" customWidth="1"/>
    <col min="1022" max="1022" width="40" style="38" customWidth="1"/>
    <col min="1023" max="1023" width="27.42578125" style="38" customWidth="1"/>
    <col min="1024" max="1031" width="0" style="38" hidden="1" customWidth="1"/>
    <col min="1032" max="1033" width="12.5703125" style="38" customWidth="1"/>
    <col min="1034" max="1034" width="0" style="38" hidden="1" customWidth="1"/>
    <col min="1035" max="1043" width="12.5703125" style="38" customWidth="1"/>
    <col min="1044" max="1044" width="11.7109375" style="38" customWidth="1"/>
    <col min="1045" max="1045" width="24.5703125" style="38" customWidth="1"/>
    <col min="1046" max="1276" width="9.140625" style="38"/>
    <col min="1277" max="1277" width="23.42578125" style="38" customWidth="1"/>
    <col min="1278" max="1278" width="40" style="38" customWidth="1"/>
    <col min="1279" max="1279" width="27.42578125" style="38" customWidth="1"/>
    <col min="1280" max="1287" width="0" style="38" hidden="1" customWidth="1"/>
    <col min="1288" max="1289" width="12.5703125" style="38" customWidth="1"/>
    <col min="1290" max="1290" width="0" style="38" hidden="1" customWidth="1"/>
    <col min="1291" max="1299" width="12.5703125" style="38" customWidth="1"/>
    <col min="1300" max="1300" width="11.7109375" style="38" customWidth="1"/>
    <col min="1301" max="1301" width="24.5703125" style="38" customWidth="1"/>
    <col min="1302" max="1532" width="9.140625" style="38"/>
    <col min="1533" max="1533" width="23.42578125" style="38" customWidth="1"/>
    <col min="1534" max="1534" width="40" style="38" customWidth="1"/>
    <col min="1535" max="1535" width="27.42578125" style="38" customWidth="1"/>
    <col min="1536" max="1543" width="0" style="38" hidden="1" customWidth="1"/>
    <col min="1544" max="1545" width="12.5703125" style="38" customWidth="1"/>
    <col min="1546" max="1546" width="0" style="38" hidden="1" customWidth="1"/>
    <col min="1547" max="1555" width="12.5703125" style="38" customWidth="1"/>
    <col min="1556" max="1556" width="11.7109375" style="38" customWidth="1"/>
    <col min="1557" max="1557" width="24.5703125" style="38" customWidth="1"/>
    <col min="1558" max="1788" width="9.140625" style="38"/>
    <col min="1789" max="1789" width="23.42578125" style="38" customWidth="1"/>
    <col min="1790" max="1790" width="40" style="38" customWidth="1"/>
    <col min="1791" max="1791" width="27.42578125" style="38" customWidth="1"/>
    <col min="1792" max="1799" width="0" style="38" hidden="1" customWidth="1"/>
    <col min="1800" max="1801" width="12.5703125" style="38" customWidth="1"/>
    <col min="1802" max="1802" width="0" style="38" hidden="1" customWidth="1"/>
    <col min="1803" max="1811" width="12.5703125" style="38" customWidth="1"/>
    <col min="1812" max="1812" width="11.7109375" style="38" customWidth="1"/>
    <col min="1813" max="1813" width="24.5703125" style="38" customWidth="1"/>
    <col min="1814" max="2044" width="9.140625" style="38"/>
    <col min="2045" max="2045" width="23.42578125" style="38" customWidth="1"/>
    <col min="2046" max="2046" width="40" style="38" customWidth="1"/>
    <col min="2047" max="2047" width="27.42578125" style="38" customWidth="1"/>
    <col min="2048" max="2055" width="0" style="38" hidden="1" customWidth="1"/>
    <col min="2056" max="2057" width="12.5703125" style="38" customWidth="1"/>
    <col min="2058" max="2058" width="0" style="38" hidden="1" customWidth="1"/>
    <col min="2059" max="2067" width="12.5703125" style="38" customWidth="1"/>
    <col min="2068" max="2068" width="11.7109375" style="38" customWidth="1"/>
    <col min="2069" max="2069" width="24.5703125" style="38" customWidth="1"/>
    <col min="2070" max="2300" width="9.140625" style="38"/>
    <col min="2301" max="2301" width="23.42578125" style="38" customWidth="1"/>
    <col min="2302" max="2302" width="40" style="38" customWidth="1"/>
    <col min="2303" max="2303" width="27.42578125" style="38" customWidth="1"/>
    <col min="2304" max="2311" width="0" style="38" hidden="1" customWidth="1"/>
    <col min="2312" max="2313" width="12.5703125" style="38" customWidth="1"/>
    <col min="2314" max="2314" width="0" style="38" hidden="1" customWidth="1"/>
    <col min="2315" max="2323" width="12.5703125" style="38" customWidth="1"/>
    <col min="2324" max="2324" width="11.7109375" style="38" customWidth="1"/>
    <col min="2325" max="2325" width="24.5703125" style="38" customWidth="1"/>
    <col min="2326" max="2556" width="9.140625" style="38"/>
    <col min="2557" max="2557" width="23.42578125" style="38" customWidth="1"/>
    <col min="2558" max="2558" width="40" style="38" customWidth="1"/>
    <col min="2559" max="2559" width="27.42578125" style="38" customWidth="1"/>
    <col min="2560" max="2567" width="0" style="38" hidden="1" customWidth="1"/>
    <col min="2568" max="2569" width="12.5703125" style="38" customWidth="1"/>
    <col min="2570" max="2570" width="0" style="38" hidden="1" customWidth="1"/>
    <col min="2571" max="2579" width="12.5703125" style="38" customWidth="1"/>
    <col min="2580" max="2580" width="11.7109375" style="38" customWidth="1"/>
    <col min="2581" max="2581" width="24.5703125" style="38" customWidth="1"/>
    <col min="2582" max="2812" width="9.140625" style="38"/>
    <col min="2813" max="2813" width="23.42578125" style="38" customWidth="1"/>
    <col min="2814" max="2814" width="40" style="38" customWidth="1"/>
    <col min="2815" max="2815" width="27.42578125" style="38" customWidth="1"/>
    <col min="2816" max="2823" width="0" style="38" hidden="1" customWidth="1"/>
    <col min="2824" max="2825" width="12.5703125" style="38" customWidth="1"/>
    <col min="2826" max="2826" width="0" style="38" hidden="1" customWidth="1"/>
    <col min="2827" max="2835" width="12.5703125" style="38" customWidth="1"/>
    <col min="2836" max="2836" width="11.7109375" style="38" customWidth="1"/>
    <col min="2837" max="2837" width="24.5703125" style="38" customWidth="1"/>
    <col min="2838" max="3068" width="9.140625" style="38"/>
    <col min="3069" max="3069" width="23.42578125" style="38" customWidth="1"/>
    <col min="3070" max="3070" width="40" style="38" customWidth="1"/>
    <col min="3071" max="3071" width="27.42578125" style="38" customWidth="1"/>
    <col min="3072" max="3079" width="0" style="38" hidden="1" customWidth="1"/>
    <col min="3080" max="3081" width="12.5703125" style="38" customWidth="1"/>
    <col min="3082" max="3082" width="0" style="38" hidden="1" customWidth="1"/>
    <col min="3083" max="3091" width="12.5703125" style="38" customWidth="1"/>
    <col min="3092" max="3092" width="11.7109375" style="38" customWidth="1"/>
    <col min="3093" max="3093" width="24.5703125" style="38" customWidth="1"/>
    <col min="3094" max="3324" width="9.140625" style="38"/>
    <col min="3325" max="3325" width="23.42578125" style="38" customWidth="1"/>
    <col min="3326" max="3326" width="40" style="38" customWidth="1"/>
    <col min="3327" max="3327" width="27.42578125" style="38" customWidth="1"/>
    <col min="3328" max="3335" width="0" style="38" hidden="1" customWidth="1"/>
    <col min="3336" max="3337" width="12.5703125" style="38" customWidth="1"/>
    <col min="3338" max="3338" width="0" style="38" hidden="1" customWidth="1"/>
    <col min="3339" max="3347" width="12.5703125" style="38" customWidth="1"/>
    <col min="3348" max="3348" width="11.7109375" style="38" customWidth="1"/>
    <col min="3349" max="3349" width="24.5703125" style="38" customWidth="1"/>
    <col min="3350" max="3580" width="9.140625" style="38"/>
    <col min="3581" max="3581" width="23.42578125" style="38" customWidth="1"/>
    <col min="3582" max="3582" width="40" style="38" customWidth="1"/>
    <col min="3583" max="3583" width="27.42578125" style="38" customWidth="1"/>
    <col min="3584" max="3591" width="0" style="38" hidden="1" customWidth="1"/>
    <col min="3592" max="3593" width="12.5703125" style="38" customWidth="1"/>
    <col min="3594" max="3594" width="0" style="38" hidden="1" customWidth="1"/>
    <col min="3595" max="3603" width="12.5703125" style="38" customWidth="1"/>
    <col min="3604" max="3604" width="11.7109375" style="38" customWidth="1"/>
    <col min="3605" max="3605" width="24.5703125" style="38" customWidth="1"/>
    <col min="3606" max="3836" width="9.140625" style="38"/>
    <col min="3837" max="3837" width="23.42578125" style="38" customWidth="1"/>
    <col min="3838" max="3838" width="40" style="38" customWidth="1"/>
    <col min="3839" max="3839" width="27.42578125" style="38" customWidth="1"/>
    <col min="3840" max="3847" width="0" style="38" hidden="1" customWidth="1"/>
    <col min="3848" max="3849" width="12.5703125" style="38" customWidth="1"/>
    <col min="3850" max="3850" width="0" style="38" hidden="1" customWidth="1"/>
    <col min="3851" max="3859" width="12.5703125" style="38" customWidth="1"/>
    <col min="3860" max="3860" width="11.7109375" style="38" customWidth="1"/>
    <col min="3861" max="3861" width="24.5703125" style="38" customWidth="1"/>
    <col min="3862" max="4092" width="9.140625" style="38"/>
    <col min="4093" max="4093" width="23.42578125" style="38" customWidth="1"/>
    <col min="4094" max="4094" width="40" style="38" customWidth="1"/>
    <col min="4095" max="4095" width="27.42578125" style="38" customWidth="1"/>
    <col min="4096" max="4103" width="0" style="38" hidden="1" customWidth="1"/>
    <col min="4104" max="4105" width="12.5703125" style="38" customWidth="1"/>
    <col min="4106" max="4106" width="0" style="38" hidden="1" customWidth="1"/>
    <col min="4107" max="4115" width="12.5703125" style="38" customWidth="1"/>
    <col min="4116" max="4116" width="11.7109375" style="38" customWidth="1"/>
    <col min="4117" max="4117" width="24.5703125" style="38" customWidth="1"/>
    <col min="4118" max="4348" width="9.140625" style="38"/>
    <col min="4349" max="4349" width="23.42578125" style="38" customWidth="1"/>
    <col min="4350" max="4350" width="40" style="38" customWidth="1"/>
    <col min="4351" max="4351" width="27.42578125" style="38" customWidth="1"/>
    <col min="4352" max="4359" width="0" style="38" hidden="1" customWidth="1"/>
    <col min="4360" max="4361" width="12.5703125" style="38" customWidth="1"/>
    <col min="4362" max="4362" width="0" style="38" hidden="1" customWidth="1"/>
    <col min="4363" max="4371" width="12.5703125" style="38" customWidth="1"/>
    <col min="4372" max="4372" width="11.7109375" style="38" customWidth="1"/>
    <col min="4373" max="4373" width="24.5703125" style="38" customWidth="1"/>
    <col min="4374" max="4604" width="9.140625" style="38"/>
    <col min="4605" max="4605" width="23.42578125" style="38" customWidth="1"/>
    <col min="4606" max="4606" width="40" style="38" customWidth="1"/>
    <col min="4607" max="4607" width="27.42578125" style="38" customWidth="1"/>
    <col min="4608" max="4615" width="0" style="38" hidden="1" customWidth="1"/>
    <col min="4616" max="4617" width="12.5703125" style="38" customWidth="1"/>
    <col min="4618" max="4618" width="0" style="38" hidden="1" customWidth="1"/>
    <col min="4619" max="4627" width="12.5703125" style="38" customWidth="1"/>
    <col min="4628" max="4628" width="11.7109375" style="38" customWidth="1"/>
    <col min="4629" max="4629" width="24.5703125" style="38" customWidth="1"/>
    <col min="4630" max="4860" width="9.140625" style="38"/>
    <col min="4861" max="4861" width="23.42578125" style="38" customWidth="1"/>
    <col min="4862" max="4862" width="40" style="38" customWidth="1"/>
    <col min="4863" max="4863" width="27.42578125" style="38" customWidth="1"/>
    <col min="4864" max="4871" width="0" style="38" hidden="1" customWidth="1"/>
    <col min="4872" max="4873" width="12.5703125" style="38" customWidth="1"/>
    <col min="4874" max="4874" width="0" style="38" hidden="1" customWidth="1"/>
    <col min="4875" max="4883" width="12.5703125" style="38" customWidth="1"/>
    <col min="4884" max="4884" width="11.7109375" style="38" customWidth="1"/>
    <col min="4885" max="4885" width="24.5703125" style="38" customWidth="1"/>
    <col min="4886" max="5116" width="9.140625" style="38"/>
    <col min="5117" max="5117" width="23.42578125" style="38" customWidth="1"/>
    <col min="5118" max="5118" width="40" style="38" customWidth="1"/>
    <col min="5119" max="5119" width="27.42578125" style="38" customWidth="1"/>
    <col min="5120" max="5127" width="0" style="38" hidden="1" customWidth="1"/>
    <col min="5128" max="5129" width="12.5703125" style="38" customWidth="1"/>
    <col min="5130" max="5130" width="0" style="38" hidden="1" customWidth="1"/>
    <col min="5131" max="5139" width="12.5703125" style="38" customWidth="1"/>
    <col min="5140" max="5140" width="11.7109375" style="38" customWidth="1"/>
    <col min="5141" max="5141" width="24.5703125" style="38" customWidth="1"/>
    <col min="5142" max="5372" width="9.140625" style="38"/>
    <col min="5373" max="5373" width="23.42578125" style="38" customWidth="1"/>
    <col min="5374" max="5374" width="40" style="38" customWidth="1"/>
    <col min="5375" max="5375" width="27.42578125" style="38" customWidth="1"/>
    <col min="5376" max="5383" width="0" style="38" hidden="1" customWidth="1"/>
    <col min="5384" max="5385" width="12.5703125" style="38" customWidth="1"/>
    <col min="5386" max="5386" width="0" style="38" hidden="1" customWidth="1"/>
    <col min="5387" max="5395" width="12.5703125" style="38" customWidth="1"/>
    <col min="5396" max="5396" width="11.7109375" style="38" customWidth="1"/>
    <col min="5397" max="5397" width="24.5703125" style="38" customWidth="1"/>
    <col min="5398" max="5628" width="9.140625" style="38"/>
    <col min="5629" max="5629" width="23.42578125" style="38" customWidth="1"/>
    <col min="5630" max="5630" width="40" style="38" customWidth="1"/>
    <col min="5631" max="5631" width="27.42578125" style="38" customWidth="1"/>
    <col min="5632" max="5639" width="0" style="38" hidden="1" customWidth="1"/>
    <col min="5640" max="5641" width="12.5703125" style="38" customWidth="1"/>
    <col min="5642" max="5642" width="0" style="38" hidden="1" customWidth="1"/>
    <col min="5643" max="5651" width="12.5703125" style="38" customWidth="1"/>
    <col min="5652" max="5652" width="11.7109375" style="38" customWidth="1"/>
    <col min="5653" max="5653" width="24.5703125" style="38" customWidth="1"/>
    <col min="5654" max="5884" width="9.140625" style="38"/>
    <col min="5885" max="5885" width="23.42578125" style="38" customWidth="1"/>
    <col min="5886" max="5886" width="40" style="38" customWidth="1"/>
    <col min="5887" max="5887" width="27.42578125" style="38" customWidth="1"/>
    <col min="5888" max="5895" width="0" style="38" hidden="1" customWidth="1"/>
    <col min="5896" max="5897" width="12.5703125" style="38" customWidth="1"/>
    <col min="5898" max="5898" width="0" style="38" hidden="1" customWidth="1"/>
    <col min="5899" max="5907" width="12.5703125" style="38" customWidth="1"/>
    <col min="5908" max="5908" width="11.7109375" style="38" customWidth="1"/>
    <col min="5909" max="5909" width="24.5703125" style="38" customWidth="1"/>
    <col min="5910" max="6140" width="9.140625" style="38"/>
    <col min="6141" max="6141" width="23.42578125" style="38" customWidth="1"/>
    <col min="6142" max="6142" width="40" style="38" customWidth="1"/>
    <col min="6143" max="6143" width="27.42578125" style="38" customWidth="1"/>
    <col min="6144" max="6151" width="0" style="38" hidden="1" customWidth="1"/>
    <col min="6152" max="6153" width="12.5703125" style="38" customWidth="1"/>
    <col min="6154" max="6154" width="0" style="38" hidden="1" customWidth="1"/>
    <col min="6155" max="6163" width="12.5703125" style="38" customWidth="1"/>
    <col min="6164" max="6164" width="11.7109375" style="38" customWidth="1"/>
    <col min="6165" max="6165" width="24.5703125" style="38" customWidth="1"/>
    <col min="6166" max="6396" width="9.140625" style="38"/>
    <col min="6397" max="6397" width="23.42578125" style="38" customWidth="1"/>
    <col min="6398" max="6398" width="40" style="38" customWidth="1"/>
    <col min="6399" max="6399" width="27.42578125" style="38" customWidth="1"/>
    <col min="6400" max="6407" width="0" style="38" hidden="1" customWidth="1"/>
    <col min="6408" max="6409" width="12.5703125" style="38" customWidth="1"/>
    <col min="6410" max="6410" width="0" style="38" hidden="1" customWidth="1"/>
    <col min="6411" max="6419" width="12.5703125" style="38" customWidth="1"/>
    <col min="6420" max="6420" width="11.7109375" style="38" customWidth="1"/>
    <col min="6421" max="6421" width="24.5703125" style="38" customWidth="1"/>
    <col min="6422" max="6652" width="9.140625" style="38"/>
    <col min="6653" max="6653" width="23.42578125" style="38" customWidth="1"/>
    <col min="6654" max="6654" width="40" style="38" customWidth="1"/>
    <col min="6655" max="6655" width="27.42578125" style="38" customWidth="1"/>
    <col min="6656" max="6663" width="0" style="38" hidden="1" customWidth="1"/>
    <col min="6664" max="6665" width="12.5703125" style="38" customWidth="1"/>
    <col min="6666" max="6666" width="0" style="38" hidden="1" customWidth="1"/>
    <col min="6667" max="6675" width="12.5703125" style="38" customWidth="1"/>
    <col min="6676" max="6676" width="11.7109375" style="38" customWidth="1"/>
    <col min="6677" max="6677" width="24.5703125" style="38" customWidth="1"/>
    <col min="6678" max="6908" width="9.140625" style="38"/>
    <col min="6909" max="6909" width="23.42578125" style="38" customWidth="1"/>
    <col min="6910" max="6910" width="40" style="38" customWidth="1"/>
    <col min="6911" max="6911" width="27.42578125" style="38" customWidth="1"/>
    <col min="6912" max="6919" width="0" style="38" hidden="1" customWidth="1"/>
    <col min="6920" max="6921" width="12.5703125" style="38" customWidth="1"/>
    <col min="6922" max="6922" width="0" style="38" hidden="1" customWidth="1"/>
    <col min="6923" max="6931" width="12.5703125" style="38" customWidth="1"/>
    <col min="6932" max="6932" width="11.7109375" style="38" customWidth="1"/>
    <col min="6933" max="6933" width="24.5703125" style="38" customWidth="1"/>
    <col min="6934" max="7164" width="9.140625" style="38"/>
    <col min="7165" max="7165" width="23.42578125" style="38" customWidth="1"/>
    <col min="7166" max="7166" width="40" style="38" customWidth="1"/>
    <col min="7167" max="7167" width="27.42578125" style="38" customWidth="1"/>
    <col min="7168" max="7175" width="0" style="38" hidden="1" customWidth="1"/>
    <col min="7176" max="7177" width="12.5703125" style="38" customWidth="1"/>
    <col min="7178" max="7178" width="0" style="38" hidden="1" customWidth="1"/>
    <col min="7179" max="7187" width="12.5703125" style="38" customWidth="1"/>
    <col min="7188" max="7188" width="11.7109375" style="38" customWidth="1"/>
    <col min="7189" max="7189" width="24.5703125" style="38" customWidth="1"/>
    <col min="7190" max="7420" width="9.140625" style="38"/>
    <col min="7421" max="7421" width="23.42578125" style="38" customWidth="1"/>
    <col min="7422" max="7422" width="40" style="38" customWidth="1"/>
    <col min="7423" max="7423" width="27.42578125" style="38" customWidth="1"/>
    <col min="7424" max="7431" width="0" style="38" hidden="1" customWidth="1"/>
    <col min="7432" max="7433" width="12.5703125" style="38" customWidth="1"/>
    <col min="7434" max="7434" width="0" style="38" hidden="1" customWidth="1"/>
    <col min="7435" max="7443" width="12.5703125" style="38" customWidth="1"/>
    <col min="7444" max="7444" width="11.7109375" style="38" customWidth="1"/>
    <col min="7445" max="7445" width="24.5703125" style="38" customWidth="1"/>
    <col min="7446" max="7676" width="9.140625" style="38"/>
    <col min="7677" max="7677" width="23.42578125" style="38" customWidth="1"/>
    <col min="7678" max="7678" width="40" style="38" customWidth="1"/>
    <col min="7679" max="7679" width="27.42578125" style="38" customWidth="1"/>
    <col min="7680" max="7687" width="0" style="38" hidden="1" customWidth="1"/>
    <col min="7688" max="7689" width="12.5703125" style="38" customWidth="1"/>
    <col min="7690" max="7690" width="0" style="38" hidden="1" customWidth="1"/>
    <col min="7691" max="7699" width="12.5703125" style="38" customWidth="1"/>
    <col min="7700" max="7700" width="11.7109375" style="38" customWidth="1"/>
    <col min="7701" max="7701" width="24.5703125" style="38" customWidth="1"/>
    <col min="7702" max="7932" width="9.140625" style="38"/>
    <col min="7933" max="7933" width="23.42578125" style="38" customWidth="1"/>
    <col min="7934" max="7934" width="40" style="38" customWidth="1"/>
    <col min="7935" max="7935" width="27.42578125" style="38" customWidth="1"/>
    <col min="7936" max="7943" width="0" style="38" hidden="1" customWidth="1"/>
    <col min="7944" max="7945" width="12.5703125" style="38" customWidth="1"/>
    <col min="7946" max="7946" width="0" style="38" hidden="1" customWidth="1"/>
    <col min="7947" max="7955" width="12.5703125" style="38" customWidth="1"/>
    <col min="7956" max="7956" width="11.7109375" style="38" customWidth="1"/>
    <col min="7957" max="7957" width="24.5703125" style="38" customWidth="1"/>
    <col min="7958" max="8188" width="9.140625" style="38"/>
    <col min="8189" max="8189" width="23.42578125" style="38" customWidth="1"/>
    <col min="8190" max="8190" width="40" style="38" customWidth="1"/>
    <col min="8191" max="8191" width="27.42578125" style="38" customWidth="1"/>
    <col min="8192" max="8199" width="0" style="38" hidden="1" customWidth="1"/>
    <col min="8200" max="8201" width="12.5703125" style="38" customWidth="1"/>
    <col min="8202" max="8202" width="0" style="38" hidden="1" customWidth="1"/>
    <col min="8203" max="8211" width="12.5703125" style="38" customWidth="1"/>
    <col min="8212" max="8212" width="11.7109375" style="38" customWidth="1"/>
    <col min="8213" max="8213" width="24.5703125" style="38" customWidth="1"/>
    <col min="8214" max="8444" width="9.140625" style="38"/>
    <col min="8445" max="8445" width="23.42578125" style="38" customWidth="1"/>
    <col min="8446" max="8446" width="40" style="38" customWidth="1"/>
    <col min="8447" max="8447" width="27.42578125" style="38" customWidth="1"/>
    <col min="8448" max="8455" width="0" style="38" hidden="1" customWidth="1"/>
    <col min="8456" max="8457" width="12.5703125" style="38" customWidth="1"/>
    <col min="8458" max="8458" width="0" style="38" hidden="1" customWidth="1"/>
    <col min="8459" max="8467" width="12.5703125" style="38" customWidth="1"/>
    <col min="8468" max="8468" width="11.7109375" style="38" customWidth="1"/>
    <col min="8469" max="8469" width="24.5703125" style="38" customWidth="1"/>
    <col min="8470" max="8700" width="9.140625" style="38"/>
    <col min="8701" max="8701" width="23.42578125" style="38" customWidth="1"/>
    <col min="8702" max="8702" width="40" style="38" customWidth="1"/>
    <col min="8703" max="8703" width="27.42578125" style="38" customWidth="1"/>
    <col min="8704" max="8711" width="0" style="38" hidden="1" customWidth="1"/>
    <col min="8712" max="8713" width="12.5703125" style="38" customWidth="1"/>
    <col min="8714" max="8714" width="0" style="38" hidden="1" customWidth="1"/>
    <col min="8715" max="8723" width="12.5703125" style="38" customWidth="1"/>
    <col min="8724" max="8724" width="11.7109375" style="38" customWidth="1"/>
    <col min="8725" max="8725" width="24.5703125" style="38" customWidth="1"/>
    <col min="8726" max="8956" width="9.140625" style="38"/>
    <col min="8957" max="8957" width="23.42578125" style="38" customWidth="1"/>
    <col min="8958" max="8958" width="40" style="38" customWidth="1"/>
    <col min="8959" max="8959" width="27.42578125" style="38" customWidth="1"/>
    <col min="8960" max="8967" width="0" style="38" hidden="1" customWidth="1"/>
    <col min="8968" max="8969" width="12.5703125" style="38" customWidth="1"/>
    <col min="8970" max="8970" width="0" style="38" hidden="1" customWidth="1"/>
    <col min="8971" max="8979" width="12.5703125" style="38" customWidth="1"/>
    <col min="8980" max="8980" width="11.7109375" style="38" customWidth="1"/>
    <col min="8981" max="8981" width="24.5703125" style="38" customWidth="1"/>
    <col min="8982" max="9212" width="9.140625" style="38"/>
    <col min="9213" max="9213" width="23.42578125" style="38" customWidth="1"/>
    <col min="9214" max="9214" width="40" style="38" customWidth="1"/>
    <col min="9215" max="9215" width="27.42578125" style="38" customWidth="1"/>
    <col min="9216" max="9223" width="0" style="38" hidden="1" customWidth="1"/>
    <col min="9224" max="9225" width="12.5703125" style="38" customWidth="1"/>
    <col min="9226" max="9226" width="0" style="38" hidden="1" customWidth="1"/>
    <col min="9227" max="9235" width="12.5703125" style="38" customWidth="1"/>
    <col min="9236" max="9236" width="11.7109375" style="38" customWidth="1"/>
    <col min="9237" max="9237" width="24.5703125" style="38" customWidth="1"/>
    <col min="9238" max="9468" width="9.140625" style="38"/>
    <col min="9469" max="9469" width="23.42578125" style="38" customWidth="1"/>
    <col min="9470" max="9470" width="40" style="38" customWidth="1"/>
    <col min="9471" max="9471" width="27.42578125" style="38" customWidth="1"/>
    <col min="9472" max="9479" width="0" style="38" hidden="1" customWidth="1"/>
    <col min="9480" max="9481" width="12.5703125" style="38" customWidth="1"/>
    <col min="9482" max="9482" width="0" style="38" hidden="1" customWidth="1"/>
    <col min="9483" max="9491" width="12.5703125" style="38" customWidth="1"/>
    <col min="9492" max="9492" width="11.7109375" style="38" customWidth="1"/>
    <col min="9493" max="9493" width="24.5703125" style="38" customWidth="1"/>
    <col min="9494" max="9724" width="9.140625" style="38"/>
    <col min="9725" max="9725" width="23.42578125" style="38" customWidth="1"/>
    <col min="9726" max="9726" width="40" style="38" customWidth="1"/>
    <col min="9727" max="9727" width="27.42578125" style="38" customWidth="1"/>
    <col min="9728" max="9735" width="0" style="38" hidden="1" customWidth="1"/>
    <col min="9736" max="9737" width="12.5703125" style="38" customWidth="1"/>
    <col min="9738" max="9738" width="0" style="38" hidden="1" customWidth="1"/>
    <col min="9739" max="9747" width="12.5703125" style="38" customWidth="1"/>
    <col min="9748" max="9748" width="11.7109375" style="38" customWidth="1"/>
    <col min="9749" max="9749" width="24.5703125" style="38" customWidth="1"/>
    <col min="9750" max="9980" width="9.140625" style="38"/>
    <col min="9981" max="9981" width="23.42578125" style="38" customWidth="1"/>
    <col min="9982" max="9982" width="40" style="38" customWidth="1"/>
    <col min="9983" max="9983" width="27.42578125" style="38" customWidth="1"/>
    <col min="9984" max="9991" width="0" style="38" hidden="1" customWidth="1"/>
    <col min="9992" max="9993" width="12.5703125" style="38" customWidth="1"/>
    <col min="9994" max="9994" width="0" style="38" hidden="1" customWidth="1"/>
    <col min="9995" max="10003" width="12.5703125" style="38" customWidth="1"/>
    <col min="10004" max="10004" width="11.7109375" style="38" customWidth="1"/>
    <col min="10005" max="10005" width="24.5703125" style="38" customWidth="1"/>
    <col min="10006" max="10236" width="9.140625" style="38"/>
    <col min="10237" max="10237" width="23.42578125" style="38" customWidth="1"/>
    <col min="10238" max="10238" width="40" style="38" customWidth="1"/>
    <col min="10239" max="10239" width="27.42578125" style="38" customWidth="1"/>
    <col min="10240" max="10247" width="0" style="38" hidden="1" customWidth="1"/>
    <col min="10248" max="10249" width="12.5703125" style="38" customWidth="1"/>
    <col min="10250" max="10250" width="0" style="38" hidden="1" customWidth="1"/>
    <col min="10251" max="10259" width="12.5703125" style="38" customWidth="1"/>
    <col min="10260" max="10260" width="11.7109375" style="38" customWidth="1"/>
    <col min="10261" max="10261" width="24.5703125" style="38" customWidth="1"/>
    <col min="10262" max="10492" width="9.140625" style="38"/>
    <col min="10493" max="10493" width="23.42578125" style="38" customWidth="1"/>
    <col min="10494" max="10494" width="40" style="38" customWidth="1"/>
    <col min="10495" max="10495" width="27.42578125" style="38" customWidth="1"/>
    <col min="10496" max="10503" width="0" style="38" hidden="1" customWidth="1"/>
    <col min="10504" max="10505" width="12.5703125" style="38" customWidth="1"/>
    <col min="10506" max="10506" width="0" style="38" hidden="1" customWidth="1"/>
    <col min="10507" max="10515" width="12.5703125" style="38" customWidth="1"/>
    <col min="10516" max="10516" width="11.7109375" style="38" customWidth="1"/>
    <col min="10517" max="10517" width="24.5703125" style="38" customWidth="1"/>
    <col min="10518" max="10748" width="9.140625" style="38"/>
    <col min="10749" max="10749" width="23.42578125" style="38" customWidth="1"/>
    <col min="10750" max="10750" width="40" style="38" customWidth="1"/>
    <col min="10751" max="10751" width="27.42578125" style="38" customWidth="1"/>
    <col min="10752" max="10759" width="0" style="38" hidden="1" customWidth="1"/>
    <col min="10760" max="10761" width="12.5703125" style="38" customWidth="1"/>
    <col min="10762" max="10762" width="0" style="38" hidden="1" customWidth="1"/>
    <col min="10763" max="10771" width="12.5703125" style="38" customWidth="1"/>
    <col min="10772" max="10772" width="11.7109375" style="38" customWidth="1"/>
    <col min="10773" max="10773" width="24.5703125" style="38" customWidth="1"/>
    <col min="10774" max="11004" width="9.140625" style="38"/>
    <col min="11005" max="11005" width="23.42578125" style="38" customWidth="1"/>
    <col min="11006" max="11006" width="40" style="38" customWidth="1"/>
    <col min="11007" max="11007" width="27.42578125" style="38" customWidth="1"/>
    <col min="11008" max="11015" width="0" style="38" hidden="1" customWidth="1"/>
    <col min="11016" max="11017" width="12.5703125" style="38" customWidth="1"/>
    <col min="11018" max="11018" width="0" style="38" hidden="1" customWidth="1"/>
    <col min="11019" max="11027" width="12.5703125" style="38" customWidth="1"/>
    <col min="11028" max="11028" width="11.7109375" style="38" customWidth="1"/>
    <col min="11029" max="11029" width="24.5703125" style="38" customWidth="1"/>
    <col min="11030" max="11260" width="9.140625" style="38"/>
    <col min="11261" max="11261" width="23.42578125" style="38" customWidth="1"/>
    <col min="11262" max="11262" width="40" style="38" customWidth="1"/>
    <col min="11263" max="11263" width="27.42578125" style="38" customWidth="1"/>
    <col min="11264" max="11271" width="0" style="38" hidden="1" customWidth="1"/>
    <col min="11272" max="11273" width="12.5703125" style="38" customWidth="1"/>
    <col min="11274" max="11274" width="0" style="38" hidden="1" customWidth="1"/>
    <col min="11275" max="11283" width="12.5703125" style="38" customWidth="1"/>
    <col min="11284" max="11284" width="11.7109375" style="38" customWidth="1"/>
    <col min="11285" max="11285" width="24.5703125" style="38" customWidth="1"/>
    <col min="11286" max="11516" width="9.140625" style="38"/>
    <col min="11517" max="11517" width="23.42578125" style="38" customWidth="1"/>
    <col min="11518" max="11518" width="40" style="38" customWidth="1"/>
    <col min="11519" max="11519" width="27.42578125" style="38" customWidth="1"/>
    <col min="11520" max="11527" width="0" style="38" hidden="1" customWidth="1"/>
    <col min="11528" max="11529" width="12.5703125" style="38" customWidth="1"/>
    <col min="11530" max="11530" width="0" style="38" hidden="1" customWidth="1"/>
    <col min="11531" max="11539" width="12.5703125" style="38" customWidth="1"/>
    <col min="11540" max="11540" width="11.7109375" style="38" customWidth="1"/>
    <col min="11541" max="11541" width="24.5703125" style="38" customWidth="1"/>
    <col min="11542" max="11772" width="9.140625" style="38"/>
    <col min="11773" max="11773" width="23.42578125" style="38" customWidth="1"/>
    <col min="11774" max="11774" width="40" style="38" customWidth="1"/>
    <col min="11775" max="11775" width="27.42578125" style="38" customWidth="1"/>
    <col min="11776" max="11783" width="0" style="38" hidden="1" customWidth="1"/>
    <col min="11784" max="11785" width="12.5703125" style="38" customWidth="1"/>
    <col min="11786" max="11786" width="0" style="38" hidden="1" customWidth="1"/>
    <col min="11787" max="11795" width="12.5703125" style="38" customWidth="1"/>
    <col min="11796" max="11796" width="11.7109375" style="38" customWidth="1"/>
    <col min="11797" max="11797" width="24.5703125" style="38" customWidth="1"/>
    <col min="11798" max="12028" width="9.140625" style="38"/>
    <col min="12029" max="12029" width="23.42578125" style="38" customWidth="1"/>
    <col min="12030" max="12030" width="40" style="38" customWidth="1"/>
    <col min="12031" max="12031" width="27.42578125" style="38" customWidth="1"/>
    <col min="12032" max="12039" width="0" style="38" hidden="1" customWidth="1"/>
    <col min="12040" max="12041" width="12.5703125" style="38" customWidth="1"/>
    <col min="12042" max="12042" width="0" style="38" hidden="1" customWidth="1"/>
    <col min="12043" max="12051" width="12.5703125" style="38" customWidth="1"/>
    <col min="12052" max="12052" width="11.7109375" style="38" customWidth="1"/>
    <col min="12053" max="12053" width="24.5703125" style="38" customWidth="1"/>
    <col min="12054" max="12284" width="9.140625" style="38"/>
    <col min="12285" max="12285" width="23.42578125" style="38" customWidth="1"/>
    <col min="12286" max="12286" width="40" style="38" customWidth="1"/>
    <col min="12287" max="12287" width="27.42578125" style="38" customWidth="1"/>
    <col min="12288" max="12295" width="0" style="38" hidden="1" customWidth="1"/>
    <col min="12296" max="12297" width="12.5703125" style="38" customWidth="1"/>
    <col min="12298" max="12298" width="0" style="38" hidden="1" customWidth="1"/>
    <col min="12299" max="12307" width="12.5703125" style="38" customWidth="1"/>
    <col min="12308" max="12308" width="11.7109375" style="38" customWidth="1"/>
    <col min="12309" max="12309" width="24.5703125" style="38" customWidth="1"/>
    <col min="12310" max="12540" width="9.140625" style="38"/>
    <col min="12541" max="12541" width="23.42578125" style="38" customWidth="1"/>
    <col min="12542" max="12542" width="40" style="38" customWidth="1"/>
    <col min="12543" max="12543" width="27.42578125" style="38" customWidth="1"/>
    <col min="12544" max="12551" width="0" style="38" hidden="1" customWidth="1"/>
    <col min="12552" max="12553" width="12.5703125" style="38" customWidth="1"/>
    <col min="12554" max="12554" width="0" style="38" hidden="1" customWidth="1"/>
    <col min="12555" max="12563" width="12.5703125" style="38" customWidth="1"/>
    <col min="12564" max="12564" width="11.7109375" style="38" customWidth="1"/>
    <col min="12565" max="12565" width="24.5703125" style="38" customWidth="1"/>
    <col min="12566" max="12796" width="9.140625" style="38"/>
    <col min="12797" max="12797" width="23.42578125" style="38" customWidth="1"/>
    <col min="12798" max="12798" width="40" style="38" customWidth="1"/>
    <col min="12799" max="12799" width="27.42578125" style="38" customWidth="1"/>
    <col min="12800" max="12807" width="0" style="38" hidden="1" customWidth="1"/>
    <col min="12808" max="12809" width="12.5703125" style="38" customWidth="1"/>
    <col min="12810" max="12810" width="0" style="38" hidden="1" customWidth="1"/>
    <col min="12811" max="12819" width="12.5703125" style="38" customWidth="1"/>
    <col min="12820" max="12820" width="11.7109375" style="38" customWidth="1"/>
    <col min="12821" max="12821" width="24.5703125" style="38" customWidth="1"/>
    <col min="12822" max="13052" width="9.140625" style="38"/>
    <col min="13053" max="13053" width="23.42578125" style="38" customWidth="1"/>
    <col min="13054" max="13054" width="40" style="38" customWidth="1"/>
    <col min="13055" max="13055" width="27.42578125" style="38" customWidth="1"/>
    <col min="13056" max="13063" width="0" style="38" hidden="1" customWidth="1"/>
    <col min="13064" max="13065" width="12.5703125" style="38" customWidth="1"/>
    <col min="13066" max="13066" width="0" style="38" hidden="1" customWidth="1"/>
    <col min="13067" max="13075" width="12.5703125" style="38" customWidth="1"/>
    <col min="13076" max="13076" width="11.7109375" style="38" customWidth="1"/>
    <col min="13077" max="13077" width="24.5703125" style="38" customWidth="1"/>
    <col min="13078" max="13308" width="9.140625" style="38"/>
    <col min="13309" max="13309" width="23.42578125" style="38" customWidth="1"/>
    <col min="13310" max="13310" width="40" style="38" customWidth="1"/>
    <col min="13311" max="13311" width="27.42578125" style="38" customWidth="1"/>
    <col min="13312" max="13319" width="0" style="38" hidden="1" customWidth="1"/>
    <col min="13320" max="13321" width="12.5703125" style="38" customWidth="1"/>
    <col min="13322" max="13322" width="0" style="38" hidden="1" customWidth="1"/>
    <col min="13323" max="13331" width="12.5703125" style="38" customWidth="1"/>
    <col min="13332" max="13332" width="11.7109375" style="38" customWidth="1"/>
    <col min="13333" max="13333" width="24.5703125" style="38" customWidth="1"/>
    <col min="13334" max="13564" width="9.140625" style="38"/>
    <col min="13565" max="13565" width="23.42578125" style="38" customWidth="1"/>
    <col min="13566" max="13566" width="40" style="38" customWidth="1"/>
    <col min="13567" max="13567" width="27.42578125" style="38" customWidth="1"/>
    <col min="13568" max="13575" width="0" style="38" hidden="1" customWidth="1"/>
    <col min="13576" max="13577" width="12.5703125" style="38" customWidth="1"/>
    <col min="13578" max="13578" width="0" style="38" hidden="1" customWidth="1"/>
    <col min="13579" max="13587" width="12.5703125" style="38" customWidth="1"/>
    <col min="13588" max="13588" width="11.7109375" style="38" customWidth="1"/>
    <col min="13589" max="13589" width="24.5703125" style="38" customWidth="1"/>
    <col min="13590" max="13820" width="9.140625" style="38"/>
    <col min="13821" max="13821" width="23.42578125" style="38" customWidth="1"/>
    <col min="13822" max="13822" width="40" style="38" customWidth="1"/>
    <col min="13823" max="13823" width="27.42578125" style="38" customWidth="1"/>
    <col min="13824" max="13831" width="0" style="38" hidden="1" customWidth="1"/>
    <col min="13832" max="13833" width="12.5703125" style="38" customWidth="1"/>
    <col min="13834" max="13834" width="0" style="38" hidden="1" customWidth="1"/>
    <col min="13835" max="13843" width="12.5703125" style="38" customWidth="1"/>
    <col min="13844" max="13844" width="11.7109375" style="38" customWidth="1"/>
    <col min="13845" max="13845" width="24.5703125" style="38" customWidth="1"/>
    <col min="13846" max="14076" width="9.140625" style="38"/>
    <col min="14077" max="14077" width="23.42578125" style="38" customWidth="1"/>
    <col min="14078" max="14078" width="40" style="38" customWidth="1"/>
    <col min="14079" max="14079" width="27.42578125" style="38" customWidth="1"/>
    <col min="14080" max="14087" width="0" style="38" hidden="1" customWidth="1"/>
    <col min="14088" max="14089" width="12.5703125" style="38" customWidth="1"/>
    <col min="14090" max="14090" width="0" style="38" hidden="1" customWidth="1"/>
    <col min="14091" max="14099" width="12.5703125" style="38" customWidth="1"/>
    <col min="14100" max="14100" width="11.7109375" style="38" customWidth="1"/>
    <col min="14101" max="14101" width="24.5703125" style="38" customWidth="1"/>
    <col min="14102" max="14332" width="9.140625" style="38"/>
    <col min="14333" max="14333" width="23.42578125" style="38" customWidth="1"/>
    <col min="14334" max="14334" width="40" style="38" customWidth="1"/>
    <col min="14335" max="14335" width="27.42578125" style="38" customWidth="1"/>
    <col min="14336" max="14343" width="0" style="38" hidden="1" customWidth="1"/>
    <col min="14344" max="14345" width="12.5703125" style="38" customWidth="1"/>
    <col min="14346" max="14346" width="0" style="38" hidden="1" customWidth="1"/>
    <col min="14347" max="14355" width="12.5703125" style="38" customWidth="1"/>
    <col min="14356" max="14356" width="11.7109375" style="38" customWidth="1"/>
    <col min="14357" max="14357" width="24.5703125" style="38" customWidth="1"/>
    <col min="14358" max="14588" width="9.140625" style="38"/>
    <col min="14589" max="14589" width="23.42578125" style="38" customWidth="1"/>
    <col min="14590" max="14590" width="40" style="38" customWidth="1"/>
    <col min="14591" max="14591" width="27.42578125" style="38" customWidth="1"/>
    <col min="14592" max="14599" width="0" style="38" hidden="1" customWidth="1"/>
    <col min="14600" max="14601" width="12.5703125" style="38" customWidth="1"/>
    <col min="14602" max="14602" width="0" style="38" hidden="1" customWidth="1"/>
    <col min="14603" max="14611" width="12.5703125" style="38" customWidth="1"/>
    <col min="14612" max="14612" width="11.7109375" style="38" customWidth="1"/>
    <col min="14613" max="14613" width="24.5703125" style="38" customWidth="1"/>
    <col min="14614" max="14844" width="9.140625" style="38"/>
    <col min="14845" max="14845" width="23.42578125" style="38" customWidth="1"/>
    <col min="14846" max="14846" width="40" style="38" customWidth="1"/>
    <col min="14847" max="14847" width="27.42578125" style="38" customWidth="1"/>
    <col min="14848" max="14855" width="0" style="38" hidden="1" customWidth="1"/>
    <col min="14856" max="14857" width="12.5703125" style="38" customWidth="1"/>
    <col min="14858" max="14858" width="0" style="38" hidden="1" customWidth="1"/>
    <col min="14859" max="14867" width="12.5703125" style="38" customWidth="1"/>
    <col min="14868" max="14868" width="11.7109375" style="38" customWidth="1"/>
    <col min="14869" max="14869" width="24.5703125" style="38" customWidth="1"/>
    <col min="14870" max="15100" width="9.140625" style="38"/>
    <col min="15101" max="15101" width="23.42578125" style="38" customWidth="1"/>
    <col min="15102" max="15102" width="40" style="38" customWidth="1"/>
    <col min="15103" max="15103" width="27.42578125" style="38" customWidth="1"/>
    <col min="15104" max="15111" width="0" style="38" hidden="1" customWidth="1"/>
    <col min="15112" max="15113" width="12.5703125" style="38" customWidth="1"/>
    <col min="15114" max="15114" width="0" style="38" hidden="1" customWidth="1"/>
    <col min="15115" max="15123" width="12.5703125" style="38" customWidth="1"/>
    <col min="15124" max="15124" width="11.7109375" style="38" customWidth="1"/>
    <col min="15125" max="15125" width="24.5703125" style="38" customWidth="1"/>
    <col min="15126" max="15356" width="9.140625" style="38"/>
    <col min="15357" max="15357" width="23.42578125" style="38" customWidth="1"/>
    <col min="15358" max="15358" width="40" style="38" customWidth="1"/>
    <col min="15359" max="15359" width="27.42578125" style="38" customWidth="1"/>
    <col min="15360" max="15367" width="0" style="38" hidden="1" customWidth="1"/>
    <col min="15368" max="15369" width="12.5703125" style="38" customWidth="1"/>
    <col min="15370" max="15370" width="0" style="38" hidden="1" customWidth="1"/>
    <col min="15371" max="15379" width="12.5703125" style="38" customWidth="1"/>
    <col min="15380" max="15380" width="11.7109375" style="38" customWidth="1"/>
    <col min="15381" max="15381" width="24.5703125" style="38" customWidth="1"/>
    <col min="15382" max="15612" width="9.140625" style="38"/>
    <col min="15613" max="15613" width="23.42578125" style="38" customWidth="1"/>
    <col min="15614" max="15614" width="40" style="38" customWidth="1"/>
    <col min="15615" max="15615" width="27.42578125" style="38" customWidth="1"/>
    <col min="15616" max="15623" width="0" style="38" hidden="1" customWidth="1"/>
    <col min="15624" max="15625" width="12.5703125" style="38" customWidth="1"/>
    <col min="15626" max="15626" width="0" style="38" hidden="1" customWidth="1"/>
    <col min="15627" max="15635" width="12.5703125" style="38" customWidth="1"/>
    <col min="15636" max="15636" width="11.7109375" style="38" customWidth="1"/>
    <col min="15637" max="15637" width="24.5703125" style="38" customWidth="1"/>
    <col min="15638" max="15868" width="9.140625" style="38"/>
    <col min="15869" max="15869" width="23.42578125" style="38" customWidth="1"/>
    <col min="15870" max="15870" width="40" style="38" customWidth="1"/>
    <col min="15871" max="15871" width="27.42578125" style="38" customWidth="1"/>
    <col min="15872" max="15879" width="0" style="38" hidden="1" customWidth="1"/>
    <col min="15880" max="15881" width="12.5703125" style="38" customWidth="1"/>
    <col min="15882" max="15882" width="0" style="38" hidden="1" customWidth="1"/>
    <col min="15883" max="15891" width="12.5703125" style="38" customWidth="1"/>
    <col min="15892" max="15892" width="11.7109375" style="38" customWidth="1"/>
    <col min="15893" max="15893" width="24.5703125" style="38" customWidth="1"/>
    <col min="15894" max="16124" width="9.140625" style="38"/>
    <col min="16125" max="16125" width="23.42578125" style="38" customWidth="1"/>
    <col min="16126" max="16126" width="40" style="38" customWidth="1"/>
    <col min="16127" max="16127" width="27.42578125" style="38" customWidth="1"/>
    <col min="16128" max="16135" width="0" style="38" hidden="1" customWidth="1"/>
    <col min="16136" max="16137" width="12.5703125" style="38" customWidth="1"/>
    <col min="16138" max="16138" width="0" style="38" hidden="1" customWidth="1"/>
    <col min="16139" max="16147" width="12.5703125" style="38" customWidth="1"/>
    <col min="16148" max="16148" width="11.7109375" style="38" customWidth="1"/>
    <col min="16149" max="16149" width="24.5703125" style="38" customWidth="1"/>
    <col min="16150" max="16384" width="9.140625" style="38"/>
  </cols>
  <sheetData>
    <row r="1" spans="1:23" ht="30" customHeight="1" x14ac:dyDescent="0.25">
      <c r="V1" s="97" t="s">
        <v>121</v>
      </c>
    </row>
    <row r="4" spans="1:23" ht="54.75" customHeight="1" x14ac:dyDescent="0.3">
      <c r="A4" s="126" t="s">
        <v>147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</row>
    <row r="5" spans="1:23" ht="27" customHeigh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3" ht="15.75" x14ac:dyDescent="0.25">
      <c r="A6" s="1"/>
      <c r="B6" s="1"/>
      <c r="C6" s="1"/>
      <c r="D6" s="1"/>
      <c r="E6" s="1"/>
      <c r="F6" s="1"/>
      <c r="G6" s="1"/>
      <c r="H6" s="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7"/>
      <c r="U6" s="1"/>
      <c r="V6" s="1"/>
    </row>
    <row r="7" spans="1:23" x14ac:dyDescent="0.25">
      <c r="V7" s="97" t="s">
        <v>55</v>
      </c>
    </row>
    <row r="8" spans="1:23" ht="15" customHeight="1" x14ac:dyDescent="0.25">
      <c r="A8" s="103" t="s">
        <v>87</v>
      </c>
      <c r="B8" s="103" t="s">
        <v>129</v>
      </c>
      <c r="C8" s="103" t="s">
        <v>0</v>
      </c>
      <c r="D8" s="121" t="s">
        <v>144</v>
      </c>
      <c r="E8" s="121"/>
      <c r="F8" s="34" t="s">
        <v>145</v>
      </c>
      <c r="G8" s="35"/>
      <c r="H8" s="182" t="s">
        <v>157</v>
      </c>
      <c r="I8" s="182"/>
      <c r="J8" s="36"/>
      <c r="K8" s="121" t="s">
        <v>158</v>
      </c>
      <c r="L8" s="121"/>
      <c r="M8" s="121"/>
      <c r="N8" s="121"/>
      <c r="O8" s="121"/>
      <c r="P8" s="121"/>
      <c r="Q8" s="121"/>
      <c r="R8" s="121"/>
      <c r="S8" s="103" t="s">
        <v>131</v>
      </c>
      <c r="T8" s="122" t="s">
        <v>51</v>
      </c>
      <c r="U8" s="123"/>
      <c r="V8" s="103" t="s">
        <v>148</v>
      </c>
    </row>
    <row r="9" spans="1:23" ht="65.25" customHeight="1" x14ac:dyDescent="0.25">
      <c r="A9" s="104"/>
      <c r="B9" s="104"/>
      <c r="C9" s="104"/>
      <c r="D9" s="121"/>
      <c r="E9" s="121"/>
      <c r="F9" s="34" t="s">
        <v>49</v>
      </c>
      <c r="G9" s="36"/>
      <c r="H9" s="188"/>
      <c r="I9" s="188"/>
      <c r="J9" s="89" t="s">
        <v>128</v>
      </c>
      <c r="K9" s="121" t="s">
        <v>151</v>
      </c>
      <c r="L9" s="121"/>
      <c r="M9" s="121" t="s">
        <v>49</v>
      </c>
      <c r="N9" s="121"/>
      <c r="O9" s="121" t="s">
        <v>152</v>
      </c>
      <c r="P9" s="121"/>
      <c r="Q9" s="121" t="s">
        <v>50</v>
      </c>
      <c r="R9" s="121"/>
      <c r="S9" s="104"/>
      <c r="T9" s="124"/>
      <c r="U9" s="125"/>
      <c r="V9" s="104"/>
    </row>
    <row r="10" spans="1:23" ht="65.25" customHeight="1" x14ac:dyDescent="0.25">
      <c r="A10" s="105"/>
      <c r="B10" s="105"/>
      <c r="C10" s="105"/>
      <c r="D10" s="12" t="s">
        <v>47</v>
      </c>
      <c r="E10" s="12" t="s">
        <v>48</v>
      </c>
      <c r="F10" s="12" t="s">
        <v>47</v>
      </c>
      <c r="G10" s="12" t="s">
        <v>48</v>
      </c>
      <c r="H10" s="12" t="s">
        <v>47</v>
      </c>
      <c r="I10" s="12" t="s">
        <v>48</v>
      </c>
      <c r="J10" s="95"/>
      <c r="K10" s="94" t="s">
        <v>47</v>
      </c>
      <c r="L10" s="94" t="s">
        <v>48</v>
      </c>
      <c r="M10" s="94" t="s">
        <v>47</v>
      </c>
      <c r="N10" s="94" t="s">
        <v>48</v>
      </c>
      <c r="O10" s="94" t="s">
        <v>47</v>
      </c>
      <c r="P10" s="94" t="s">
        <v>48</v>
      </c>
      <c r="Q10" s="94" t="s">
        <v>47</v>
      </c>
      <c r="R10" s="94" t="s">
        <v>48</v>
      </c>
      <c r="S10" s="105"/>
      <c r="T10" s="87">
        <v>2021</v>
      </c>
      <c r="U10" s="87">
        <v>2022</v>
      </c>
      <c r="V10" s="105"/>
    </row>
    <row r="11" spans="1:23" s="6" customFormat="1" ht="22.5" customHeight="1" x14ac:dyDescent="0.25">
      <c r="A11" s="94">
        <v>1</v>
      </c>
      <c r="B11" s="94">
        <v>2</v>
      </c>
      <c r="C11" s="94">
        <v>3</v>
      </c>
      <c r="D11" s="94">
        <v>4</v>
      </c>
      <c r="E11" s="94">
        <v>5</v>
      </c>
      <c r="F11" s="94">
        <v>6</v>
      </c>
      <c r="G11" s="94">
        <v>7</v>
      </c>
      <c r="H11" s="94">
        <v>4</v>
      </c>
      <c r="I11" s="94">
        <v>5</v>
      </c>
      <c r="J11" s="94">
        <v>6</v>
      </c>
      <c r="K11" s="94">
        <v>6</v>
      </c>
      <c r="L11" s="94">
        <v>7</v>
      </c>
      <c r="M11" s="94">
        <v>8</v>
      </c>
      <c r="N11" s="94">
        <v>9</v>
      </c>
      <c r="O11" s="94">
        <v>10</v>
      </c>
      <c r="P11" s="94">
        <v>11</v>
      </c>
      <c r="Q11" s="94">
        <v>6</v>
      </c>
      <c r="R11" s="94">
        <v>7</v>
      </c>
      <c r="S11" s="94">
        <v>8</v>
      </c>
      <c r="T11" s="94">
        <v>9</v>
      </c>
      <c r="U11" s="94">
        <v>10</v>
      </c>
      <c r="V11" s="94">
        <v>11</v>
      </c>
      <c r="W11" s="5"/>
    </row>
    <row r="12" spans="1:23" x14ac:dyDescent="0.25">
      <c r="A12" s="115" t="s">
        <v>1</v>
      </c>
      <c r="B12" s="115" t="s">
        <v>23</v>
      </c>
      <c r="C12" s="40" t="s">
        <v>2</v>
      </c>
      <c r="D12" s="54">
        <f t="shared" ref="D12:E12" si="0">D15+D17</f>
        <v>205681.34862999996</v>
      </c>
      <c r="E12" s="54">
        <f t="shared" si="0"/>
        <v>199630.28697999998</v>
      </c>
      <c r="F12" s="54">
        <f t="shared" ref="F12:G12" si="1">F15+F17</f>
        <v>56435.641579999989</v>
      </c>
      <c r="G12" s="54">
        <f t="shared" si="1"/>
        <v>56339.558779999999</v>
      </c>
      <c r="H12" s="54">
        <f>H15+H17+H14</f>
        <v>196633.08245999998</v>
      </c>
      <c r="I12" s="54">
        <f t="shared" ref="I12:U12" si="2">I15+I17+I14</f>
        <v>181630.99677</v>
      </c>
      <c r="J12" s="54">
        <f t="shared" si="2"/>
        <v>-15002.085690000013</v>
      </c>
      <c r="K12" s="54">
        <f t="shared" si="2"/>
        <v>25289.388109999996</v>
      </c>
      <c r="L12" s="54">
        <f t="shared" si="2"/>
        <v>25289.388109999996</v>
      </c>
      <c r="M12" s="54">
        <f t="shared" si="2"/>
        <v>66827.333760000009</v>
      </c>
      <c r="N12" s="54">
        <f t="shared" si="2"/>
        <v>65575.437319999997</v>
      </c>
      <c r="O12" s="54">
        <f t="shared" si="2"/>
        <v>118504.49862999999</v>
      </c>
      <c r="P12" s="54">
        <f t="shared" si="2"/>
        <v>114950.28077000001</v>
      </c>
      <c r="Q12" s="54">
        <f t="shared" si="2"/>
        <v>243932.59266999998</v>
      </c>
      <c r="R12" s="54">
        <f t="shared" si="2"/>
        <v>222089.60441999999</v>
      </c>
      <c r="S12" s="54">
        <f>R12-Q12</f>
        <v>-21842.988249999995</v>
      </c>
      <c r="T12" s="54">
        <f t="shared" si="2"/>
        <v>195702.42601000002</v>
      </c>
      <c r="U12" s="54">
        <f t="shared" si="2"/>
        <v>193502.32411000002</v>
      </c>
      <c r="V12" s="41"/>
      <c r="W12" s="28">
        <f>E12-I12</f>
        <v>17999.290209999977</v>
      </c>
    </row>
    <row r="13" spans="1:23" x14ac:dyDescent="0.25">
      <c r="A13" s="116"/>
      <c r="B13" s="116"/>
      <c r="C13" s="40" t="s">
        <v>3</v>
      </c>
      <c r="D13" s="29"/>
      <c r="E13" s="29"/>
      <c r="F13" s="54"/>
      <c r="G13" s="54"/>
      <c r="H13" s="33"/>
      <c r="I13" s="33"/>
      <c r="J13" s="29"/>
      <c r="K13" s="29"/>
      <c r="L13" s="29"/>
      <c r="M13" s="29"/>
      <c r="N13" s="29"/>
      <c r="O13" s="29"/>
      <c r="P13" s="29"/>
      <c r="Q13" s="29"/>
      <c r="R13" s="29"/>
      <c r="S13" s="54"/>
      <c r="T13" s="33"/>
      <c r="U13" s="33"/>
      <c r="V13" s="41"/>
    </row>
    <row r="14" spans="1:23" x14ac:dyDescent="0.25">
      <c r="A14" s="116"/>
      <c r="B14" s="116"/>
      <c r="C14" s="41" t="s">
        <v>4</v>
      </c>
      <c r="D14" s="29"/>
      <c r="E14" s="29"/>
      <c r="F14" s="29"/>
      <c r="G14" s="29"/>
      <c r="H14" s="53">
        <f>H21</f>
        <v>0</v>
      </c>
      <c r="I14" s="53">
        <f t="shared" ref="I14:U14" si="3">I21</f>
        <v>0</v>
      </c>
      <c r="J14" s="53">
        <f t="shared" si="3"/>
        <v>0</v>
      </c>
      <c r="K14" s="53">
        <f t="shared" si="3"/>
        <v>0</v>
      </c>
      <c r="L14" s="53">
        <f t="shared" si="3"/>
        <v>0</v>
      </c>
      <c r="M14" s="53">
        <f t="shared" si="3"/>
        <v>0</v>
      </c>
      <c r="N14" s="53">
        <f t="shared" si="3"/>
        <v>0</v>
      </c>
      <c r="O14" s="53">
        <f t="shared" si="3"/>
        <v>0</v>
      </c>
      <c r="P14" s="53">
        <f t="shared" si="3"/>
        <v>0</v>
      </c>
      <c r="Q14" s="53">
        <f t="shared" si="3"/>
        <v>0</v>
      </c>
      <c r="R14" s="53">
        <f t="shared" si="3"/>
        <v>0</v>
      </c>
      <c r="S14" s="54"/>
      <c r="T14" s="53">
        <f t="shared" si="3"/>
        <v>0</v>
      </c>
      <c r="U14" s="53">
        <f t="shared" si="3"/>
        <v>0</v>
      </c>
      <c r="V14" s="41"/>
    </row>
    <row r="15" spans="1:23" x14ac:dyDescent="0.25">
      <c r="A15" s="116"/>
      <c r="B15" s="116"/>
      <c r="C15" s="40" t="s">
        <v>5</v>
      </c>
      <c r="D15" s="54">
        <f>D22</f>
        <v>84570.39999999998</v>
      </c>
      <c r="E15" s="54">
        <f t="shared" ref="E15" si="4">E22</f>
        <v>84482.504809999999</v>
      </c>
      <c r="F15" s="54">
        <f t="shared" ref="F15:U15" si="5">F22</f>
        <v>4960.7157699999998</v>
      </c>
      <c r="G15" s="54">
        <f t="shared" si="5"/>
        <v>4960.7157699999998</v>
      </c>
      <c r="H15" s="54">
        <f t="shared" si="5"/>
        <v>81054.499999999985</v>
      </c>
      <c r="I15" s="54">
        <f t="shared" si="5"/>
        <v>69434.10089999999</v>
      </c>
      <c r="J15" s="54">
        <f t="shared" si="5"/>
        <v>-11620.399100000006</v>
      </c>
      <c r="K15" s="54">
        <f t="shared" si="5"/>
        <v>0</v>
      </c>
      <c r="L15" s="54">
        <f t="shared" si="5"/>
        <v>0</v>
      </c>
      <c r="M15" s="54">
        <f t="shared" si="5"/>
        <v>8324.7579100000003</v>
      </c>
      <c r="N15" s="54">
        <f t="shared" si="5"/>
        <v>7800.2386999999999</v>
      </c>
      <c r="O15" s="54">
        <f t="shared" si="5"/>
        <v>18748.300139999999</v>
      </c>
      <c r="P15" s="54">
        <f t="shared" si="5"/>
        <v>18748.300139999999</v>
      </c>
      <c r="Q15" s="54">
        <f t="shared" si="5"/>
        <v>80946.135590000005</v>
      </c>
      <c r="R15" s="54">
        <f t="shared" si="5"/>
        <v>80786.160660000009</v>
      </c>
      <c r="S15" s="54">
        <f t="shared" ref="S15:S75" si="6">R15-Q15</f>
        <v>-159.97492999999668</v>
      </c>
      <c r="T15" s="54">
        <f t="shared" si="5"/>
        <v>80439.700000000012</v>
      </c>
      <c r="U15" s="54">
        <f t="shared" si="5"/>
        <v>82205.200000000012</v>
      </c>
      <c r="V15" s="41"/>
    </row>
    <row r="16" spans="1:23" x14ac:dyDescent="0.25">
      <c r="A16" s="116"/>
      <c r="B16" s="116"/>
      <c r="C16" s="40" t="s">
        <v>6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41"/>
    </row>
    <row r="17" spans="1:22" x14ac:dyDescent="0.25">
      <c r="A17" s="116"/>
      <c r="B17" s="116"/>
      <c r="C17" s="40" t="s">
        <v>7</v>
      </c>
      <c r="D17" s="54">
        <f t="shared" ref="D17:E17" si="7">D24</f>
        <v>121110.94863</v>
      </c>
      <c r="E17" s="54">
        <f t="shared" si="7"/>
        <v>115147.78216999999</v>
      </c>
      <c r="F17" s="54">
        <f t="shared" ref="F17:U17" si="8">F24</f>
        <v>51474.925809999986</v>
      </c>
      <c r="G17" s="54">
        <f t="shared" si="8"/>
        <v>51378.843009999997</v>
      </c>
      <c r="H17" s="54">
        <f t="shared" si="8"/>
        <v>115578.58245999999</v>
      </c>
      <c r="I17" s="54">
        <f t="shared" si="8"/>
        <v>112196.89587000001</v>
      </c>
      <c r="J17" s="54">
        <f t="shared" si="8"/>
        <v>-3381.6865900000062</v>
      </c>
      <c r="K17" s="54">
        <f t="shared" si="8"/>
        <v>25289.388109999996</v>
      </c>
      <c r="L17" s="54">
        <f t="shared" si="8"/>
        <v>25289.388109999996</v>
      </c>
      <c r="M17" s="54">
        <f t="shared" si="8"/>
        <v>58502.575850000001</v>
      </c>
      <c r="N17" s="54">
        <f t="shared" si="8"/>
        <v>57775.198619999996</v>
      </c>
      <c r="O17" s="54">
        <f t="shared" si="8"/>
        <v>99756.198489999995</v>
      </c>
      <c r="P17" s="54">
        <f t="shared" si="8"/>
        <v>96201.980630000005</v>
      </c>
      <c r="Q17" s="54">
        <f t="shared" si="8"/>
        <v>162986.45707999999</v>
      </c>
      <c r="R17" s="54">
        <f t="shared" si="8"/>
        <v>141303.44375999999</v>
      </c>
      <c r="S17" s="54">
        <f t="shared" si="6"/>
        <v>-21683.013319999998</v>
      </c>
      <c r="T17" s="54">
        <f t="shared" si="8"/>
        <v>115262.72601000001</v>
      </c>
      <c r="U17" s="54">
        <f t="shared" si="8"/>
        <v>111297.12411</v>
      </c>
      <c r="V17" s="41"/>
    </row>
    <row r="18" spans="1:22" x14ac:dyDescent="0.25">
      <c r="A18" s="137"/>
      <c r="B18" s="137"/>
      <c r="C18" s="40" t="s">
        <v>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41"/>
    </row>
    <row r="19" spans="1:22" x14ac:dyDescent="0.25">
      <c r="A19" s="115" t="s">
        <v>12</v>
      </c>
      <c r="B19" s="115" t="s">
        <v>23</v>
      </c>
      <c r="C19" s="40" t="s">
        <v>2</v>
      </c>
      <c r="D19" s="54">
        <f t="shared" ref="D19:E19" si="9">D22+D24</f>
        <v>205681.34862999996</v>
      </c>
      <c r="E19" s="54">
        <f t="shared" si="9"/>
        <v>199630.28697999998</v>
      </c>
      <c r="F19" s="54">
        <f t="shared" ref="F19:G19" si="10">F22+F24</f>
        <v>56435.641579999989</v>
      </c>
      <c r="G19" s="54">
        <f t="shared" si="10"/>
        <v>56339.558779999999</v>
      </c>
      <c r="H19" s="54">
        <f>H22+H24+H21</f>
        <v>196633.08245999998</v>
      </c>
      <c r="I19" s="54">
        <f t="shared" ref="I19:U19" si="11">I22+I24+I21</f>
        <v>181630.99677</v>
      </c>
      <c r="J19" s="54">
        <f t="shared" si="11"/>
        <v>-15002.085690000013</v>
      </c>
      <c r="K19" s="54">
        <f t="shared" si="11"/>
        <v>25289.388109999996</v>
      </c>
      <c r="L19" s="54">
        <f t="shared" si="11"/>
        <v>25289.388109999996</v>
      </c>
      <c r="M19" s="54">
        <f t="shared" si="11"/>
        <v>66827.333760000009</v>
      </c>
      <c r="N19" s="54">
        <f t="shared" si="11"/>
        <v>65575.437319999997</v>
      </c>
      <c r="O19" s="54">
        <f t="shared" si="11"/>
        <v>118504.49862999999</v>
      </c>
      <c r="P19" s="54">
        <f t="shared" si="11"/>
        <v>114950.28077000001</v>
      </c>
      <c r="Q19" s="54">
        <f t="shared" si="11"/>
        <v>243932.59266999998</v>
      </c>
      <c r="R19" s="54">
        <f t="shared" si="11"/>
        <v>222089.60441999999</v>
      </c>
      <c r="S19" s="54">
        <f t="shared" si="6"/>
        <v>-21842.988249999995</v>
      </c>
      <c r="T19" s="54">
        <f t="shared" si="11"/>
        <v>195702.42601000002</v>
      </c>
      <c r="U19" s="54">
        <f t="shared" si="11"/>
        <v>193502.32411000002</v>
      </c>
      <c r="V19" s="44"/>
    </row>
    <row r="20" spans="1:22" x14ac:dyDescent="0.25">
      <c r="A20" s="116"/>
      <c r="B20" s="116"/>
      <c r="C20" s="40" t="s">
        <v>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44"/>
    </row>
    <row r="21" spans="1:22" x14ac:dyDescent="0.25">
      <c r="A21" s="116"/>
      <c r="B21" s="116"/>
      <c r="C21" s="41" t="s">
        <v>4</v>
      </c>
      <c r="D21" s="54"/>
      <c r="E21" s="54"/>
      <c r="F21" s="54"/>
      <c r="G21" s="54"/>
      <c r="H21" s="54">
        <f>H28+H35+H42+H49+H56+H63+H70+H77+H84+H105+H133+H161+H168+H175+H182+H196+H210+H217+H224+H231+H238+H245</f>
        <v>0</v>
      </c>
      <c r="I21" s="54">
        <f t="shared" ref="I21:U21" si="12">I28+I35+I42+I49+I56+I63+I70+I77+I84+I105+I133+I161+I168+I175+I182+I196+I210+I217+I224+I231+I238+I245</f>
        <v>0</v>
      </c>
      <c r="J21" s="54">
        <f t="shared" si="12"/>
        <v>0</v>
      </c>
      <c r="K21" s="54">
        <f t="shared" si="12"/>
        <v>0</v>
      </c>
      <c r="L21" s="54">
        <f t="shared" si="12"/>
        <v>0</v>
      </c>
      <c r="M21" s="54">
        <f t="shared" si="12"/>
        <v>0</v>
      </c>
      <c r="N21" s="54">
        <f t="shared" si="12"/>
        <v>0</v>
      </c>
      <c r="O21" s="54">
        <f t="shared" si="12"/>
        <v>0</v>
      </c>
      <c r="P21" s="54">
        <f t="shared" si="12"/>
        <v>0</v>
      </c>
      <c r="Q21" s="54">
        <f t="shared" si="12"/>
        <v>0</v>
      </c>
      <c r="R21" s="54">
        <f t="shared" si="12"/>
        <v>0</v>
      </c>
      <c r="S21" s="54">
        <f t="shared" si="6"/>
        <v>0</v>
      </c>
      <c r="T21" s="54">
        <f t="shared" si="12"/>
        <v>0</v>
      </c>
      <c r="U21" s="54">
        <f t="shared" si="12"/>
        <v>0</v>
      </c>
      <c r="V21" s="44"/>
    </row>
    <row r="22" spans="1:22" x14ac:dyDescent="0.25">
      <c r="A22" s="116"/>
      <c r="B22" s="116"/>
      <c r="C22" s="40" t="s">
        <v>5</v>
      </c>
      <c r="D22" s="54">
        <f>D29+D36+D43+D50+D57+D64+D71+D78+D85+D92+D99+D106+D134+D141+D148+D155+D162+D169+D176+D183+D190+D197+D204+D211+D218</f>
        <v>84570.39999999998</v>
      </c>
      <c r="E22" s="54">
        <f t="shared" ref="E22:G22" si="13">E29+E36+E43+E50+E57+E64+E71+E78+E85+E92+E99+E106+E134+E141+E148+E155+E162+E169+E176+E183+E190+E197+E204+E211+E218</f>
        <v>84482.504809999999</v>
      </c>
      <c r="F22" s="54">
        <f t="shared" si="13"/>
        <v>4960.7157699999998</v>
      </c>
      <c r="G22" s="54">
        <f t="shared" si="13"/>
        <v>4960.7157699999998</v>
      </c>
      <c r="H22" s="54">
        <f>H29+H36+H43+H50+H57+H64+H71+H78+H85+H92+H99+H106+H134+H141+H148+H155+H162+H169+H176+H183+H190+H197+H204+H211+H218</f>
        <v>81054.499999999985</v>
      </c>
      <c r="I22" s="54">
        <f t="shared" ref="I22:P22" si="14">I29+I36+I43+I50+I57+I64+I71+I78+I85+I92+I99+I106+I134+I141+I148+I155+I162+I169+I176+I183+I190+I197+I204+I211+I218</f>
        <v>69434.10089999999</v>
      </c>
      <c r="J22" s="54">
        <f t="shared" si="14"/>
        <v>-11620.399100000006</v>
      </c>
      <c r="K22" s="54">
        <f t="shared" si="14"/>
        <v>0</v>
      </c>
      <c r="L22" s="54">
        <f t="shared" si="14"/>
        <v>0</v>
      </c>
      <c r="M22" s="54">
        <f t="shared" si="14"/>
        <v>8324.7579100000003</v>
      </c>
      <c r="N22" s="54">
        <f t="shared" si="14"/>
        <v>7800.2386999999999</v>
      </c>
      <c r="O22" s="54">
        <f t="shared" si="14"/>
        <v>18748.300139999999</v>
      </c>
      <c r="P22" s="54">
        <f t="shared" si="14"/>
        <v>18748.300139999999</v>
      </c>
      <c r="Q22" s="54">
        <f>Q29+Q36+Q43+Q50+Q57+Q64+Q71+Q78+Q85+Q92+Q99+Q106+Q134+Q141+Q148+Q155+Q162+Q169+Q176+Q183+Q190+Q197+Q204+Q211+Q218+Q253</f>
        <v>80946.135590000005</v>
      </c>
      <c r="R22" s="54">
        <f t="shared" ref="R22:U22" si="15">R29+R36+R43+R50+R57+R64+R71+R78+R85+R92+R99+R106+R134+R141+R148+R155+R162+R169+R176+R183+R190+R197+R204+R211+R218+R253</f>
        <v>80786.160660000009</v>
      </c>
      <c r="S22" s="54">
        <f t="shared" si="6"/>
        <v>-159.97492999999668</v>
      </c>
      <c r="T22" s="54">
        <f t="shared" si="15"/>
        <v>80439.700000000012</v>
      </c>
      <c r="U22" s="54">
        <f t="shared" si="15"/>
        <v>82205.200000000012</v>
      </c>
      <c r="V22" s="44"/>
    </row>
    <row r="23" spans="1:22" x14ac:dyDescent="0.25">
      <c r="A23" s="116"/>
      <c r="B23" s="116"/>
      <c r="C23" s="40" t="s">
        <v>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41"/>
    </row>
    <row r="24" spans="1:22" x14ac:dyDescent="0.25">
      <c r="A24" s="116"/>
      <c r="B24" s="116"/>
      <c r="C24" s="40" t="s">
        <v>7</v>
      </c>
      <c r="D24" s="54">
        <f t="shared" ref="D24:G24" si="16">D31+D38+D45+D52+D59+D66+D73+D80+D87+D94+D101+D108+D136+D143+D150+D157+D164+D171+D178+D185+D192+D199+D206+D213+D220</f>
        <v>121110.94863</v>
      </c>
      <c r="E24" s="54">
        <f t="shared" si="16"/>
        <v>115147.78216999999</v>
      </c>
      <c r="F24" s="54">
        <f t="shared" si="16"/>
        <v>51474.925809999986</v>
      </c>
      <c r="G24" s="54">
        <f t="shared" si="16"/>
        <v>51378.843009999997</v>
      </c>
      <c r="H24" s="54">
        <f>H31+H38+H45+H52+H59+H66+H73+H80+H87+H94+H101+H108+H136+H143+H150+H157+H164+H171+H178+H185+H192+H199+H206+H213+H220+H227+H234+H241</f>
        <v>115578.58245999999</v>
      </c>
      <c r="I24" s="54">
        <f t="shared" ref="I24:U24" si="17">I31+I38+I45+I52+I59+I66+I73+I80+I87+I94+I101+I108+I136+I143+I150+I157+I164+I171+I178+I185+I192+I199+I206+I213+I220+I227+I234+I241</f>
        <v>112196.89587000001</v>
      </c>
      <c r="J24" s="54">
        <f t="shared" si="17"/>
        <v>-3381.6865900000062</v>
      </c>
      <c r="K24" s="54">
        <f t="shared" si="17"/>
        <v>25289.388109999996</v>
      </c>
      <c r="L24" s="54">
        <f t="shared" si="17"/>
        <v>25289.388109999996</v>
      </c>
      <c r="M24" s="54">
        <f t="shared" si="17"/>
        <v>58502.575850000001</v>
      </c>
      <c r="N24" s="54">
        <f t="shared" si="17"/>
        <v>57775.198619999996</v>
      </c>
      <c r="O24" s="54">
        <f t="shared" si="17"/>
        <v>99756.198489999995</v>
      </c>
      <c r="P24" s="54">
        <f t="shared" si="17"/>
        <v>96201.980630000005</v>
      </c>
      <c r="Q24" s="54">
        <f t="shared" si="17"/>
        <v>162986.45707999999</v>
      </c>
      <c r="R24" s="54">
        <f t="shared" si="17"/>
        <v>141303.44375999999</v>
      </c>
      <c r="S24" s="54">
        <f t="shared" si="6"/>
        <v>-21683.013319999998</v>
      </c>
      <c r="T24" s="54">
        <f t="shared" si="17"/>
        <v>115262.72601000001</v>
      </c>
      <c r="U24" s="54">
        <f t="shared" si="17"/>
        <v>111297.12411</v>
      </c>
      <c r="V24" s="41"/>
    </row>
    <row r="25" spans="1:22" x14ac:dyDescent="0.25">
      <c r="A25" s="137"/>
      <c r="B25" s="137"/>
      <c r="C25" s="40" t="s">
        <v>8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41"/>
    </row>
    <row r="26" spans="1:22" ht="20.25" customHeight="1" x14ac:dyDescent="0.25">
      <c r="A26" s="115" t="s">
        <v>13</v>
      </c>
      <c r="B26" s="131" t="s">
        <v>24</v>
      </c>
      <c r="C26" s="40" t="s">
        <v>2</v>
      </c>
      <c r="D26" s="54">
        <f>D31</f>
        <v>18508.96027</v>
      </c>
      <c r="E26" s="54">
        <f t="shared" ref="E26" si="18">E31</f>
        <v>18144.767100000001</v>
      </c>
      <c r="F26" s="54">
        <f t="shared" ref="F26:G26" si="19">F31</f>
        <v>19318.299239999997</v>
      </c>
      <c r="G26" s="54">
        <f t="shared" si="19"/>
        <v>19222.21644</v>
      </c>
      <c r="H26" s="54">
        <f>H31</f>
        <v>21795.34475</v>
      </c>
      <c r="I26" s="54">
        <f t="shared" ref="I26:U26" si="20">I31</f>
        <v>21371.171969999999</v>
      </c>
      <c r="J26" s="54">
        <f t="shared" si="20"/>
        <v>-424.17278000000078</v>
      </c>
      <c r="K26" s="54">
        <f t="shared" si="20"/>
        <v>13802.84843</v>
      </c>
      <c r="L26" s="54">
        <f t="shared" si="20"/>
        <v>13802.84843</v>
      </c>
      <c r="M26" s="54">
        <f t="shared" si="20"/>
        <v>21456.14862</v>
      </c>
      <c r="N26" s="54">
        <f t="shared" si="20"/>
        <v>21388.9918</v>
      </c>
      <c r="O26" s="54">
        <f t="shared" si="20"/>
        <v>23957.917219999999</v>
      </c>
      <c r="P26" s="54">
        <f t="shared" si="20"/>
        <v>23501.693950000001</v>
      </c>
      <c r="Q26" s="54">
        <f t="shared" si="20"/>
        <v>25591.03715</v>
      </c>
      <c r="R26" s="54">
        <f t="shared" si="20"/>
        <v>25591.03715</v>
      </c>
      <c r="S26" s="54">
        <f t="shared" si="6"/>
        <v>0</v>
      </c>
      <c r="T26" s="54">
        <f t="shared" si="20"/>
        <v>23449.599999999999</v>
      </c>
      <c r="U26" s="54">
        <f t="shared" si="20"/>
        <v>24416.5</v>
      </c>
      <c r="V26" s="41"/>
    </row>
    <row r="27" spans="1:22" ht="20.25" customHeight="1" x14ac:dyDescent="0.25">
      <c r="A27" s="116"/>
      <c r="B27" s="132"/>
      <c r="C27" s="40" t="s">
        <v>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41"/>
    </row>
    <row r="28" spans="1:22" ht="20.25" customHeight="1" x14ac:dyDescent="0.25">
      <c r="A28" s="116"/>
      <c r="B28" s="132"/>
      <c r="C28" s="41" t="s">
        <v>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41"/>
    </row>
    <row r="29" spans="1:22" ht="20.25" customHeight="1" x14ac:dyDescent="0.25">
      <c r="A29" s="116"/>
      <c r="B29" s="132"/>
      <c r="C29" s="40" t="s">
        <v>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41"/>
    </row>
    <row r="30" spans="1:22" ht="20.25" customHeight="1" x14ac:dyDescent="0.25">
      <c r="A30" s="116"/>
      <c r="B30" s="132"/>
      <c r="C30" s="40" t="s">
        <v>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41"/>
    </row>
    <row r="31" spans="1:22" ht="20.25" customHeight="1" x14ac:dyDescent="0.25">
      <c r="A31" s="116"/>
      <c r="B31" s="132"/>
      <c r="C31" s="40" t="s">
        <v>7</v>
      </c>
      <c r="D31" s="54">
        <v>18508.96027</v>
      </c>
      <c r="E31" s="54">
        <v>18144.767100000001</v>
      </c>
      <c r="F31" s="54">
        <f>'[2]приложение 2'!$I$30</f>
        <v>19318.299239999997</v>
      </c>
      <c r="G31" s="54">
        <f>'[2]приложение 2'!$J$30</f>
        <v>19222.21644</v>
      </c>
      <c r="H31" s="54">
        <f>[3]Бюджет!$G$16/1000+[3]Бюджет!$G$17/1000</f>
        <v>21795.34475</v>
      </c>
      <c r="I31" s="54">
        <f>[3]Бюджет!$H$16/1000+[3]Бюджет!$H$17/1000</f>
        <v>21371.171969999999</v>
      </c>
      <c r="J31" s="54">
        <f>I31-H31</f>
        <v>-424.17278000000078</v>
      </c>
      <c r="K31" s="54">
        <v>13802.84843</v>
      </c>
      <c r="L31" s="54">
        <v>13802.84843</v>
      </c>
      <c r="M31" s="54">
        <v>21456.14862</v>
      </c>
      <c r="N31" s="54">
        <v>21388.9918</v>
      </c>
      <c r="O31" s="54">
        <v>23957.917219999999</v>
      </c>
      <c r="P31" s="54">
        <v>23501.693950000001</v>
      </c>
      <c r="Q31" s="54">
        <v>25591.03715</v>
      </c>
      <c r="R31" s="54">
        <f>24449.36915+1141.668</f>
        <v>25591.03715</v>
      </c>
      <c r="S31" s="54">
        <f t="shared" si="6"/>
        <v>0</v>
      </c>
      <c r="T31" s="54">
        <v>23449.599999999999</v>
      </c>
      <c r="U31" s="54">
        <v>24416.5</v>
      </c>
      <c r="V31" s="41"/>
    </row>
    <row r="32" spans="1:22" ht="20.25" customHeight="1" x14ac:dyDescent="0.25">
      <c r="A32" s="137"/>
      <c r="B32" s="133"/>
      <c r="C32" s="40" t="s">
        <v>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41"/>
    </row>
    <row r="33" spans="1:22" ht="20.25" customHeight="1" x14ac:dyDescent="0.25">
      <c r="A33" s="115" t="s">
        <v>14</v>
      </c>
      <c r="B33" s="131" t="s">
        <v>39</v>
      </c>
      <c r="C33" s="40" t="s">
        <v>2</v>
      </c>
      <c r="D33" s="54">
        <f t="shared" ref="D33:E33" si="21">D36</f>
        <v>39215.799999999996</v>
      </c>
      <c r="E33" s="54">
        <f t="shared" si="21"/>
        <v>39215.799999999996</v>
      </c>
      <c r="F33" s="54">
        <f t="shared" ref="F33:U33" si="22">F36</f>
        <v>4960.7157699999998</v>
      </c>
      <c r="G33" s="54">
        <f t="shared" si="22"/>
        <v>4960.7157699999998</v>
      </c>
      <c r="H33" s="54">
        <f t="shared" si="22"/>
        <v>40845.9</v>
      </c>
      <c r="I33" s="54">
        <f t="shared" si="22"/>
        <v>39508.397619999996</v>
      </c>
      <c r="J33" s="54">
        <f t="shared" si="22"/>
        <v>-1337.5023800000054</v>
      </c>
      <c r="K33" s="54">
        <f t="shared" si="22"/>
        <v>0</v>
      </c>
      <c r="L33" s="54">
        <f t="shared" si="22"/>
        <v>0</v>
      </c>
      <c r="M33" s="54">
        <f t="shared" si="22"/>
        <v>8324.7579100000003</v>
      </c>
      <c r="N33" s="54">
        <f t="shared" si="22"/>
        <v>7800.2386999999999</v>
      </c>
      <c r="O33" s="54">
        <f t="shared" si="22"/>
        <v>18748.300139999999</v>
      </c>
      <c r="P33" s="54">
        <f t="shared" si="22"/>
        <v>18748.300139999999</v>
      </c>
      <c r="Q33" s="54">
        <f t="shared" si="22"/>
        <v>42438.9</v>
      </c>
      <c r="R33" s="54">
        <f t="shared" si="22"/>
        <v>42438.9</v>
      </c>
      <c r="S33" s="54">
        <f t="shared" si="6"/>
        <v>0</v>
      </c>
      <c r="T33" s="54">
        <f t="shared" si="22"/>
        <v>44136.5</v>
      </c>
      <c r="U33" s="54">
        <f t="shared" si="22"/>
        <v>45902</v>
      </c>
      <c r="V33" s="41"/>
    </row>
    <row r="34" spans="1:22" ht="20.25" customHeight="1" x14ac:dyDescent="0.25">
      <c r="A34" s="116"/>
      <c r="B34" s="132"/>
      <c r="C34" s="40" t="s">
        <v>3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41"/>
    </row>
    <row r="35" spans="1:22" ht="20.25" customHeight="1" x14ac:dyDescent="0.25">
      <c r="A35" s="116"/>
      <c r="B35" s="132"/>
      <c r="C35" s="41" t="s">
        <v>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41"/>
    </row>
    <row r="36" spans="1:22" ht="20.25" customHeight="1" x14ac:dyDescent="0.25">
      <c r="A36" s="116"/>
      <c r="B36" s="132"/>
      <c r="C36" s="40" t="s">
        <v>5</v>
      </c>
      <c r="D36" s="54">
        <v>39215.799999999996</v>
      </c>
      <c r="E36" s="54">
        <v>39215.799999999996</v>
      </c>
      <c r="F36" s="54">
        <f>'[2]приложение 2'!$I$35</f>
        <v>4960.7157699999998</v>
      </c>
      <c r="G36" s="54">
        <f>'[2]приложение 2'!$J$35</f>
        <v>4960.7157699999998</v>
      </c>
      <c r="H36" s="54">
        <f>[3]Бюджет!$G$21/1000</f>
        <v>40845.9</v>
      </c>
      <c r="I36" s="54">
        <f>[3]Бюджет!$H$21/1000</f>
        <v>39508.397619999996</v>
      </c>
      <c r="J36" s="54">
        <f>I36-H36</f>
        <v>-1337.5023800000054</v>
      </c>
      <c r="K36" s="54">
        <v>0</v>
      </c>
      <c r="L36" s="54">
        <v>0</v>
      </c>
      <c r="M36" s="54">
        <v>8324.7579100000003</v>
      </c>
      <c r="N36" s="54">
        <v>7800.2386999999999</v>
      </c>
      <c r="O36" s="54">
        <v>18748.300139999999</v>
      </c>
      <c r="P36" s="54">
        <v>18748.300139999999</v>
      </c>
      <c r="Q36" s="54">
        <f>42438.9</f>
        <v>42438.9</v>
      </c>
      <c r="R36" s="54">
        <v>42438.9</v>
      </c>
      <c r="S36" s="54">
        <f t="shared" si="6"/>
        <v>0</v>
      </c>
      <c r="T36" s="54">
        <v>44136.5</v>
      </c>
      <c r="U36" s="54">
        <v>45902</v>
      </c>
      <c r="V36" s="41"/>
    </row>
    <row r="37" spans="1:22" ht="20.25" customHeight="1" x14ac:dyDescent="0.25">
      <c r="A37" s="116"/>
      <c r="B37" s="132"/>
      <c r="C37" s="40" t="s">
        <v>6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41"/>
    </row>
    <row r="38" spans="1:22" ht="20.25" customHeight="1" x14ac:dyDescent="0.25">
      <c r="A38" s="116"/>
      <c r="B38" s="132"/>
      <c r="C38" s="40" t="s">
        <v>7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41"/>
    </row>
    <row r="39" spans="1:22" ht="20.25" customHeight="1" x14ac:dyDescent="0.25">
      <c r="A39" s="137"/>
      <c r="B39" s="133"/>
      <c r="C39" s="40" t="s">
        <v>8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41"/>
    </row>
    <row r="40" spans="1:22" ht="15" customHeight="1" x14ac:dyDescent="0.25">
      <c r="A40" s="115" t="s">
        <v>15</v>
      </c>
      <c r="B40" s="131" t="s">
        <v>40</v>
      </c>
      <c r="C40" s="40" t="s">
        <v>2</v>
      </c>
      <c r="D40" s="54">
        <f t="shared" ref="D40:E40" si="23">D45</f>
        <v>392.15800000000002</v>
      </c>
      <c r="E40" s="54">
        <f t="shared" si="23"/>
        <v>392.15800000000002</v>
      </c>
      <c r="F40" s="54">
        <f t="shared" ref="F40:U40" si="24">F45</f>
        <v>328.02940999999998</v>
      </c>
      <c r="G40" s="54">
        <f t="shared" si="24"/>
        <v>328.02940999999998</v>
      </c>
      <c r="H40" s="54">
        <f t="shared" si="24"/>
        <v>408.459</v>
      </c>
      <c r="I40" s="54">
        <f t="shared" si="24"/>
        <v>408.459</v>
      </c>
      <c r="J40" s="54">
        <f t="shared" si="24"/>
        <v>0</v>
      </c>
      <c r="K40" s="54">
        <f t="shared" si="24"/>
        <v>0</v>
      </c>
      <c r="L40" s="54">
        <f t="shared" si="24"/>
        <v>0</v>
      </c>
      <c r="M40" s="54">
        <f t="shared" si="24"/>
        <v>424.38900000000001</v>
      </c>
      <c r="N40" s="54">
        <f t="shared" si="24"/>
        <v>424.38900000000001</v>
      </c>
      <c r="O40" s="54">
        <f t="shared" si="24"/>
        <v>424.38900000000001</v>
      </c>
      <c r="P40" s="54">
        <f t="shared" si="24"/>
        <v>424.38900000000001</v>
      </c>
      <c r="Q40" s="54">
        <f t="shared" si="24"/>
        <v>424.38900000000001</v>
      </c>
      <c r="R40" s="54">
        <f t="shared" si="24"/>
        <v>424.38900000000001</v>
      </c>
      <c r="S40" s="54">
        <f t="shared" si="6"/>
        <v>0</v>
      </c>
      <c r="T40" s="54">
        <f t="shared" si="24"/>
        <v>441.36500000000001</v>
      </c>
      <c r="U40" s="54">
        <f t="shared" si="24"/>
        <v>459.02</v>
      </c>
      <c r="V40" s="41"/>
    </row>
    <row r="41" spans="1:22" x14ac:dyDescent="0.25">
      <c r="A41" s="116"/>
      <c r="B41" s="132"/>
      <c r="C41" s="40" t="s">
        <v>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41"/>
    </row>
    <row r="42" spans="1:22" x14ac:dyDescent="0.25">
      <c r="A42" s="116"/>
      <c r="B42" s="132"/>
      <c r="C42" s="41" t="s">
        <v>4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41"/>
    </row>
    <row r="43" spans="1:22" x14ac:dyDescent="0.25">
      <c r="A43" s="116"/>
      <c r="B43" s="132"/>
      <c r="C43" s="40" t="s">
        <v>5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41"/>
    </row>
    <row r="44" spans="1:22" x14ac:dyDescent="0.25">
      <c r="A44" s="116"/>
      <c r="B44" s="132"/>
      <c r="C44" s="40" t="s">
        <v>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41"/>
    </row>
    <row r="45" spans="1:22" x14ac:dyDescent="0.25">
      <c r="A45" s="116"/>
      <c r="B45" s="132"/>
      <c r="C45" s="40" t="s">
        <v>7</v>
      </c>
      <c r="D45" s="54">
        <v>392.15800000000002</v>
      </c>
      <c r="E45" s="54">
        <v>392.15800000000002</v>
      </c>
      <c r="F45" s="54">
        <f>'[2]приложение 2'!$I$44</f>
        <v>328.02940999999998</v>
      </c>
      <c r="G45" s="54">
        <f>'[2]приложение 2'!$J$44</f>
        <v>328.02940999999998</v>
      </c>
      <c r="H45" s="54">
        <f>[3]Бюджет!$G$30/1000</f>
        <v>408.459</v>
      </c>
      <c r="I45" s="54">
        <f>[3]Бюджет!$H$30/1000</f>
        <v>408.459</v>
      </c>
      <c r="J45" s="54">
        <f>I45-H45</f>
        <v>0</v>
      </c>
      <c r="K45" s="54">
        <v>0</v>
      </c>
      <c r="L45" s="54">
        <v>0</v>
      </c>
      <c r="M45" s="54">
        <v>424.38900000000001</v>
      </c>
      <c r="N45" s="54">
        <v>424.38900000000001</v>
      </c>
      <c r="O45" s="54">
        <v>424.38900000000001</v>
      </c>
      <c r="P45" s="54">
        <v>424.38900000000001</v>
      </c>
      <c r="Q45" s="54">
        <v>424.38900000000001</v>
      </c>
      <c r="R45" s="54">
        <v>424.38900000000001</v>
      </c>
      <c r="S45" s="54">
        <f t="shared" si="6"/>
        <v>0</v>
      </c>
      <c r="T45" s="54">
        <v>441.36500000000001</v>
      </c>
      <c r="U45" s="54">
        <v>459.02</v>
      </c>
      <c r="V45" s="41"/>
    </row>
    <row r="46" spans="1:22" x14ac:dyDescent="0.25">
      <c r="A46" s="137"/>
      <c r="B46" s="133"/>
      <c r="C46" s="40" t="s">
        <v>8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41"/>
    </row>
    <row r="47" spans="1:22" ht="28.5" customHeight="1" x14ac:dyDescent="0.25">
      <c r="A47" s="115" t="s">
        <v>16</v>
      </c>
      <c r="B47" s="131" t="s">
        <v>25</v>
      </c>
      <c r="C47" s="40" t="s">
        <v>2</v>
      </c>
      <c r="D47" s="54">
        <f t="shared" ref="D47:E47" si="25">D52</f>
        <v>9181.8094799999999</v>
      </c>
      <c r="E47" s="54">
        <f t="shared" si="25"/>
        <v>8886.2855099999997</v>
      </c>
      <c r="F47" s="54">
        <f t="shared" ref="F47:U47" si="26">F52</f>
        <v>289.78215999999998</v>
      </c>
      <c r="G47" s="54">
        <f t="shared" si="26"/>
        <v>289.78215999999998</v>
      </c>
      <c r="H47" s="54">
        <f t="shared" si="26"/>
        <v>8928.6856500000013</v>
      </c>
      <c r="I47" s="54">
        <f t="shared" si="26"/>
        <v>8928.6856500000013</v>
      </c>
      <c r="J47" s="54">
        <f t="shared" si="26"/>
        <v>0</v>
      </c>
      <c r="K47" s="54">
        <f t="shared" si="26"/>
        <v>0</v>
      </c>
      <c r="L47" s="54">
        <f t="shared" si="26"/>
        <v>0</v>
      </c>
      <c r="M47" s="54">
        <f t="shared" si="26"/>
        <v>5099.8023199999998</v>
      </c>
      <c r="N47" s="54">
        <f t="shared" si="26"/>
        <v>5099.8023199999998</v>
      </c>
      <c r="O47" s="54">
        <f t="shared" si="26"/>
        <v>6601.8963000000003</v>
      </c>
      <c r="P47" s="54">
        <f t="shared" si="26"/>
        <v>6601.8963000000003</v>
      </c>
      <c r="Q47" s="54">
        <f t="shared" si="26"/>
        <v>17398.20103</v>
      </c>
      <c r="R47" s="54">
        <f t="shared" si="26"/>
        <v>17398.20103</v>
      </c>
      <c r="S47" s="54">
        <f t="shared" si="6"/>
        <v>0</v>
      </c>
      <c r="T47" s="54">
        <f t="shared" si="26"/>
        <v>5179.3116</v>
      </c>
      <c r="U47" s="54">
        <f t="shared" si="26"/>
        <v>5179.3116</v>
      </c>
      <c r="V47" s="41"/>
    </row>
    <row r="48" spans="1:22" ht="28.5" customHeight="1" x14ac:dyDescent="0.25">
      <c r="A48" s="116"/>
      <c r="B48" s="132"/>
      <c r="C48" s="40" t="s">
        <v>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41"/>
    </row>
    <row r="49" spans="1:22" ht="28.5" customHeight="1" x14ac:dyDescent="0.25">
      <c r="A49" s="116"/>
      <c r="B49" s="132"/>
      <c r="C49" s="41" t="s">
        <v>4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41"/>
    </row>
    <row r="50" spans="1:22" ht="28.5" customHeight="1" x14ac:dyDescent="0.25">
      <c r="A50" s="116"/>
      <c r="B50" s="132"/>
      <c r="C50" s="40" t="s">
        <v>5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41"/>
    </row>
    <row r="51" spans="1:22" ht="28.5" customHeight="1" x14ac:dyDescent="0.25">
      <c r="A51" s="116"/>
      <c r="B51" s="132"/>
      <c r="C51" s="40" t="s">
        <v>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41"/>
    </row>
    <row r="52" spans="1:22" ht="28.5" customHeight="1" x14ac:dyDescent="0.25">
      <c r="A52" s="116"/>
      <c r="B52" s="132"/>
      <c r="C52" s="40" t="s">
        <v>7</v>
      </c>
      <c r="D52" s="54">
        <v>9181.8094799999999</v>
      </c>
      <c r="E52" s="54">
        <v>8886.2855099999997</v>
      </c>
      <c r="F52" s="54">
        <f>'[2]приложение 2'!$I$51</f>
        <v>289.78215999999998</v>
      </c>
      <c r="G52" s="54">
        <f>'[2]приложение 2'!$J$51</f>
        <v>289.78215999999998</v>
      </c>
      <c r="H52" s="54">
        <f>[3]Бюджет!$G$15/1000</f>
        <v>8928.6856500000013</v>
      </c>
      <c r="I52" s="54">
        <f>[3]Бюджет!$H$15/1000</f>
        <v>8928.6856500000013</v>
      </c>
      <c r="J52" s="54">
        <f>I52-H52</f>
        <v>0</v>
      </c>
      <c r="K52" s="54">
        <v>0</v>
      </c>
      <c r="L52" s="54">
        <v>0</v>
      </c>
      <c r="M52" s="54">
        <v>5099.8023199999998</v>
      </c>
      <c r="N52" s="54">
        <v>5099.8023199999998</v>
      </c>
      <c r="O52" s="54">
        <v>6601.8963000000003</v>
      </c>
      <c r="P52" s="54">
        <v>6601.8963000000003</v>
      </c>
      <c r="Q52" s="54">
        <v>17398.20103</v>
      </c>
      <c r="R52" s="54">
        <v>17398.20103</v>
      </c>
      <c r="S52" s="54">
        <f t="shared" si="6"/>
        <v>0</v>
      </c>
      <c r="T52" s="54">
        <v>5179.3116</v>
      </c>
      <c r="U52" s="54">
        <v>5179.3116</v>
      </c>
      <c r="V52" s="41"/>
    </row>
    <row r="53" spans="1:22" ht="28.5" customHeight="1" x14ac:dyDescent="0.25">
      <c r="A53" s="137"/>
      <c r="B53" s="133"/>
      <c r="C53" s="40" t="s">
        <v>8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41"/>
    </row>
    <row r="54" spans="1:22" ht="15" customHeight="1" x14ac:dyDescent="0.25">
      <c r="A54" s="115" t="s">
        <v>17</v>
      </c>
      <c r="B54" s="131" t="s">
        <v>43</v>
      </c>
      <c r="C54" s="40" t="s">
        <v>2</v>
      </c>
      <c r="D54" s="54">
        <f t="shared" ref="D54:E54" si="27">D57</f>
        <v>45000</v>
      </c>
      <c r="E54" s="54">
        <f t="shared" si="27"/>
        <v>44926.814890000001</v>
      </c>
      <c r="F54" s="54">
        <f t="shared" ref="F54:U54" si="28">F57</f>
        <v>0</v>
      </c>
      <c r="G54" s="54">
        <f t="shared" si="28"/>
        <v>0</v>
      </c>
      <c r="H54" s="54">
        <f t="shared" si="28"/>
        <v>5248.7</v>
      </c>
      <c r="I54" s="54">
        <f t="shared" si="28"/>
        <v>4933.9371200000005</v>
      </c>
      <c r="J54" s="54">
        <f t="shared" si="28"/>
        <v>-314.76287999999931</v>
      </c>
      <c r="K54" s="54">
        <f t="shared" si="28"/>
        <v>0</v>
      </c>
      <c r="L54" s="54">
        <f t="shared" si="28"/>
        <v>0</v>
      </c>
      <c r="M54" s="54">
        <f t="shared" si="28"/>
        <v>0</v>
      </c>
      <c r="N54" s="54">
        <f t="shared" si="28"/>
        <v>0</v>
      </c>
      <c r="O54" s="54">
        <f t="shared" si="28"/>
        <v>0</v>
      </c>
      <c r="P54" s="54">
        <f t="shared" si="28"/>
        <v>0</v>
      </c>
      <c r="Q54" s="54">
        <f t="shared" si="28"/>
        <v>0</v>
      </c>
      <c r="R54" s="54">
        <f t="shared" si="28"/>
        <v>0</v>
      </c>
      <c r="S54" s="54">
        <f t="shared" si="6"/>
        <v>0</v>
      </c>
      <c r="T54" s="54">
        <f t="shared" si="28"/>
        <v>0</v>
      </c>
      <c r="U54" s="54">
        <f t="shared" si="28"/>
        <v>0</v>
      </c>
      <c r="V54" s="41"/>
    </row>
    <row r="55" spans="1:22" x14ac:dyDescent="0.25">
      <c r="A55" s="116"/>
      <c r="B55" s="132"/>
      <c r="C55" s="40" t="s">
        <v>3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41"/>
    </row>
    <row r="56" spans="1:22" x14ac:dyDescent="0.25">
      <c r="A56" s="116"/>
      <c r="B56" s="132"/>
      <c r="C56" s="41" t="s">
        <v>4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41"/>
    </row>
    <row r="57" spans="1:22" x14ac:dyDescent="0.25">
      <c r="A57" s="116"/>
      <c r="B57" s="132"/>
      <c r="C57" s="40" t="s">
        <v>5</v>
      </c>
      <c r="D57" s="54">
        <v>45000</v>
      </c>
      <c r="E57" s="54">
        <v>44926.814890000001</v>
      </c>
      <c r="F57" s="54">
        <v>0</v>
      </c>
      <c r="G57" s="54">
        <v>0</v>
      </c>
      <c r="H57" s="54">
        <f>[3]Бюджет!$G$20/1000</f>
        <v>5248.7</v>
      </c>
      <c r="I57" s="54">
        <f>[3]Бюджет!$H$20/1000</f>
        <v>4933.9371200000005</v>
      </c>
      <c r="J57" s="54">
        <f>I57-H57</f>
        <v>-314.76287999999931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f t="shared" si="6"/>
        <v>0</v>
      </c>
      <c r="T57" s="54">
        <v>0</v>
      </c>
      <c r="U57" s="54">
        <v>0</v>
      </c>
      <c r="V57" s="41"/>
    </row>
    <row r="58" spans="1:22" x14ac:dyDescent="0.25">
      <c r="A58" s="116"/>
      <c r="B58" s="132"/>
      <c r="C58" s="40" t="s">
        <v>6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41"/>
    </row>
    <row r="59" spans="1:22" x14ac:dyDescent="0.25">
      <c r="A59" s="116"/>
      <c r="B59" s="132"/>
      <c r="C59" s="40" t="s">
        <v>7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41"/>
    </row>
    <row r="60" spans="1:22" ht="33.75" customHeight="1" x14ac:dyDescent="0.25">
      <c r="A60" s="137"/>
      <c r="B60" s="133"/>
      <c r="C60" s="40" t="s">
        <v>8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41"/>
    </row>
    <row r="61" spans="1:22" ht="21.75" customHeight="1" x14ac:dyDescent="0.25">
      <c r="A61" s="115" t="s">
        <v>18</v>
      </c>
      <c r="B61" s="131" t="s">
        <v>181</v>
      </c>
      <c r="C61" s="40" t="s">
        <v>2</v>
      </c>
      <c r="D61" s="54">
        <f t="shared" ref="D61:E61" si="29">D66</f>
        <v>1721.5709999999999</v>
      </c>
      <c r="E61" s="54">
        <f t="shared" si="29"/>
        <v>1695.74443</v>
      </c>
      <c r="F61" s="54">
        <f t="shared" ref="F61:U61" si="30">F66</f>
        <v>0</v>
      </c>
      <c r="G61" s="54">
        <f t="shared" si="30"/>
        <v>0</v>
      </c>
      <c r="H61" s="54">
        <f t="shared" si="30"/>
        <v>5.5422900000000004</v>
      </c>
      <c r="I61" s="54">
        <f t="shared" si="30"/>
        <v>5.2434500000000002</v>
      </c>
      <c r="J61" s="54">
        <f t="shared" si="30"/>
        <v>-0.29884000000000022</v>
      </c>
      <c r="K61" s="54">
        <f t="shared" si="30"/>
        <v>0</v>
      </c>
      <c r="L61" s="54">
        <f t="shared" si="30"/>
        <v>0</v>
      </c>
      <c r="M61" s="54">
        <f t="shared" si="30"/>
        <v>0</v>
      </c>
      <c r="N61" s="54">
        <f t="shared" si="30"/>
        <v>0</v>
      </c>
      <c r="O61" s="54">
        <f t="shared" si="30"/>
        <v>0</v>
      </c>
      <c r="P61" s="54">
        <f t="shared" si="30"/>
        <v>0</v>
      </c>
      <c r="Q61" s="54">
        <f t="shared" si="30"/>
        <v>3</v>
      </c>
      <c r="R61" s="54">
        <f t="shared" si="30"/>
        <v>0</v>
      </c>
      <c r="S61" s="54">
        <f t="shared" si="6"/>
        <v>-3</v>
      </c>
      <c r="T61" s="54">
        <f t="shared" si="30"/>
        <v>0</v>
      </c>
      <c r="U61" s="54">
        <f t="shared" si="30"/>
        <v>0</v>
      </c>
      <c r="V61" s="121" t="s">
        <v>184</v>
      </c>
    </row>
    <row r="62" spans="1:22" ht="21.75" customHeight="1" x14ac:dyDescent="0.25">
      <c r="A62" s="116"/>
      <c r="B62" s="132"/>
      <c r="C62" s="40" t="s">
        <v>3</v>
      </c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121"/>
    </row>
    <row r="63" spans="1:22" ht="21.75" customHeight="1" x14ac:dyDescent="0.25">
      <c r="A63" s="116"/>
      <c r="B63" s="132"/>
      <c r="C63" s="41" t="s">
        <v>4</v>
      </c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121"/>
    </row>
    <row r="64" spans="1:22" ht="21.75" customHeight="1" x14ac:dyDescent="0.25">
      <c r="A64" s="116"/>
      <c r="B64" s="132"/>
      <c r="C64" s="40" t="s">
        <v>5</v>
      </c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121"/>
    </row>
    <row r="65" spans="1:22" ht="21.75" customHeight="1" x14ac:dyDescent="0.25">
      <c r="A65" s="116"/>
      <c r="B65" s="132"/>
      <c r="C65" s="40" t="s">
        <v>6</v>
      </c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121"/>
    </row>
    <row r="66" spans="1:22" ht="21.75" customHeight="1" x14ac:dyDescent="0.25">
      <c r="A66" s="116"/>
      <c r="B66" s="132"/>
      <c r="C66" s="40" t="s">
        <v>7</v>
      </c>
      <c r="D66" s="54">
        <v>1721.5709999999999</v>
      </c>
      <c r="E66" s="54">
        <v>1695.74443</v>
      </c>
      <c r="F66" s="54">
        <v>0</v>
      </c>
      <c r="G66" s="54">
        <v>0</v>
      </c>
      <c r="H66" s="54">
        <f>[3]Бюджет!$G$28/1000</f>
        <v>5.5422900000000004</v>
      </c>
      <c r="I66" s="54">
        <f>[3]Бюджет!$H$28/1000</f>
        <v>5.2434500000000002</v>
      </c>
      <c r="J66" s="54">
        <f>I66-H66</f>
        <v>-0.29884000000000022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3</v>
      </c>
      <c r="R66" s="54">
        <v>0</v>
      </c>
      <c r="S66" s="54">
        <f t="shared" si="6"/>
        <v>-3</v>
      </c>
      <c r="T66" s="54">
        <v>0</v>
      </c>
      <c r="U66" s="54">
        <v>0</v>
      </c>
      <c r="V66" s="121"/>
    </row>
    <row r="67" spans="1:22" ht="21.75" customHeight="1" x14ac:dyDescent="0.25">
      <c r="A67" s="137"/>
      <c r="B67" s="133"/>
      <c r="C67" s="40" t="s">
        <v>8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121"/>
    </row>
    <row r="68" spans="1:22" ht="21.75" customHeight="1" x14ac:dyDescent="0.25">
      <c r="A68" s="115" t="s">
        <v>19</v>
      </c>
      <c r="B68" s="131" t="s">
        <v>133</v>
      </c>
      <c r="C68" s="40" t="s">
        <v>2</v>
      </c>
      <c r="D68" s="54">
        <f>D71</f>
        <v>0</v>
      </c>
      <c r="E68" s="54">
        <f t="shared" ref="E68:U68" si="31">E71</f>
        <v>0</v>
      </c>
      <c r="F68" s="54">
        <f t="shared" si="31"/>
        <v>0</v>
      </c>
      <c r="G68" s="54">
        <f t="shared" si="31"/>
        <v>0</v>
      </c>
      <c r="H68" s="54">
        <f t="shared" si="31"/>
        <v>30863.8</v>
      </c>
      <c r="I68" s="54">
        <f t="shared" si="31"/>
        <v>21180.370059999997</v>
      </c>
      <c r="J68" s="54">
        <f t="shared" si="31"/>
        <v>-9683.4299400000018</v>
      </c>
      <c r="K68" s="54">
        <f t="shared" si="31"/>
        <v>0</v>
      </c>
      <c r="L68" s="54">
        <f t="shared" si="31"/>
        <v>0</v>
      </c>
      <c r="M68" s="54">
        <f t="shared" si="31"/>
        <v>0</v>
      </c>
      <c r="N68" s="54">
        <f t="shared" si="31"/>
        <v>0</v>
      </c>
      <c r="O68" s="54">
        <f t="shared" si="31"/>
        <v>0</v>
      </c>
      <c r="P68" s="54">
        <f t="shared" si="31"/>
        <v>0</v>
      </c>
      <c r="Q68" s="54">
        <f t="shared" si="31"/>
        <v>34961.4</v>
      </c>
      <c r="R68" s="54">
        <f t="shared" si="31"/>
        <v>34801.425080000001</v>
      </c>
      <c r="S68" s="54">
        <f t="shared" si="6"/>
        <v>-159.97492000000057</v>
      </c>
      <c r="T68" s="54">
        <f t="shared" si="31"/>
        <v>35892.1</v>
      </c>
      <c r="U68" s="54">
        <f t="shared" si="31"/>
        <v>35892.1</v>
      </c>
      <c r="V68" s="121" t="s">
        <v>183</v>
      </c>
    </row>
    <row r="69" spans="1:22" ht="21.75" customHeight="1" x14ac:dyDescent="0.25">
      <c r="A69" s="116"/>
      <c r="B69" s="132"/>
      <c r="C69" s="40" t="s">
        <v>3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121"/>
    </row>
    <row r="70" spans="1:22" ht="21.75" customHeight="1" x14ac:dyDescent="0.25">
      <c r="A70" s="116"/>
      <c r="B70" s="132"/>
      <c r="C70" s="41" t="s">
        <v>4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121"/>
    </row>
    <row r="71" spans="1:22" ht="21.75" customHeight="1" x14ac:dyDescent="0.25">
      <c r="A71" s="116"/>
      <c r="B71" s="132"/>
      <c r="C71" s="40" t="s">
        <v>5</v>
      </c>
      <c r="D71" s="54">
        <v>0</v>
      </c>
      <c r="E71" s="54">
        <v>0</v>
      </c>
      <c r="F71" s="54">
        <f>'[2]приложение 2'!$I$56</f>
        <v>0</v>
      </c>
      <c r="G71" s="54">
        <f>'[2]приложение 2'!$J$56</f>
        <v>0</v>
      </c>
      <c r="H71" s="54">
        <f>[3]Бюджет!$G$22/1000</f>
        <v>30863.8</v>
      </c>
      <c r="I71" s="54">
        <f>[3]Бюджет!$H$22/1000</f>
        <v>21180.370059999997</v>
      </c>
      <c r="J71" s="54">
        <f>I71-H71</f>
        <v>-9683.4299400000018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34961.4</v>
      </c>
      <c r="R71" s="54">
        <v>34801.425080000001</v>
      </c>
      <c r="S71" s="54">
        <f t="shared" si="6"/>
        <v>-159.97492000000057</v>
      </c>
      <c r="T71" s="54">
        <v>35892.1</v>
      </c>
      <c r="U71" s="54">
        <v>35892.1</v>
      </c>
      <c r="V71" s="121"/>
    </row>
    <row r="72" spans="1:22" ht="21.75" customHeight="1" x14ac:dyDescent="0.25">
      <c r="A72" s="116"/>
      <c r="B72" s="132"/>
      <c r="C72" s="40" t="s">
        <v>6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121"/>
    </row>
    <row r="73" spans="1:22" ht="21.75" customHeight="1" x14ac:dyDescent="0.25">
      <c r="A73" s="116"/>
      <c r="B73" s="132"/>
      <c r="C73" s="40" t="s">
        <v>7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121"/>
    </row>
    <row r="74" spans="1:22" ht="24" customHeight="1" x14ac:dyDescent="0.25">
      <c r="A74" s="137"/>
      <c r="B74" s="133"/>
      <c r="C74" s="40" t="s">
        <v>8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121"/>
    </row>
    <row r="75" spans="1:22" ht="21.75" customHeight="1" x14ac:dyDescent="0.25">
      <c r="A75" s="115" t="s">
        <v>20</v>
      </c>
      <c r="B75" s="131" t="s">
        <v>134</v>
      </c>
      <c r="C75" s="40" t="s">
        <v>2</v>
      </c>
      <c r="D75" s="54">
        <f>D80</f>
        <v>0</v>
      </c>
      <c r="E75" s="54">
        <f t="shared" ref="E75:U75" si="32">E80</f>
        <v>0</v>
      </c>
      <c r="F75" s="54">
        <f t="shared" si="32"/>
        <v>0</v>
      </c>
      <c r="G75" s="54">
        <f t="shared" si="32"/>
        <v>0</v>
      </c>
      <c r="H75" s="54">
        <f t="shared" si="32"/>
        <v>316.79278000000005</v>
      </c>
      <c r="I75" s="54">
        <f t="shared" si="32"/>
        <v>217.17926</v>
      </c>
      <c r="J75" s="54">
        <f t="shared" si="32"/>
        <v>-99.613520000000051</v>
      </c>
      <c r="K75" s="54">
        <f t="shared" si="32"/>
        <v>0</v>
      </c>
      <c r="L75" s="54">
        <f t="shared" si="32"/>
        <v>0</v>
      </c>
      <c r="M75" s="54">
        <f t="shared" si="32"/>
        <v>0</v>
      </c>
      <c r="N75" s="54">
        <f t="shared" si="32"/>
        <v>0</v>
      </c>
      <c r="O75" s="54">
        <f t="shared" si="32"/>
        <v>0</v>
      </c>
      <c r="P75" s="54">
        <f t="shared" si="32"/>
        <v>0</v>
      </c>
      <c r="Q75" s="54">
        <f t="shared" si="32"/>
        <v>514.27086999999995</v>
      </c>
      <c r="R75" s="54">
        <f t="shared" si="32"/>
        <v>512.04533000000004</v>
      </c>
      <c r="S75" s="54">
        <f t="shared" si="6"/>
        <v>-2.2255399999999099</v>
      </c>
      <c r="T75" s="54">
        <f t="shared" si="32"/>
        <v>514.27086999999995</v>
      </c>
      <c r="U75" s="54">
        <f t="shared" si="32"/>
        <v>514.27086999999995</v>
      </c>
      <c r="V75" s="121"/>
    </row>
    <row r="76" spans="1:22" ht="21.75" customHeight="1" x14ac:dyDescent="0.25">
      <c r="A76" s="116"/>
      <c r="B76" s="132"/>
      <c r="C76" s="40" t="s">
        <v>3</v>
      </c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121"/>
    </row>
    <row r="77" spans="1:22" ht="21.75" customHeight="1" x14ac:dyDescent="0.25">
      <c r="A77" s="116"/>
      <c r="B77" s="132"/>
      <c r="C77" s="41" t="s">
        <v>4</v>
      </c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121"/>
    </row>
    <row r="78" spans="1:22" ht="21.75" customHeight="1" x14ac:dyDescent="0.25">
      <c r="A78" s="116"/>
      <c r="B78" s="132"/>
      <c r="C78" s="40" t="s">
        <v>5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121"/>
    </row>
    <row r="79" spans="1:22" ht="21.75" customHeight="1" x14ac:dyDescent="0.25">
      <c r="A79" s="116"/>
      <c r="B79" s="132"/>
      <c r="C79" s="40" t="s">
        <v>6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121"/>
    </row>
    <row r="80" spans="1:22" ht="21.75" customHeight="1" x14ac:dyDescent="0.25">
      <c r="A80" s="116"/>
      <c r="B80" s="132"/>
      <c r="C80" s="40" t="s">
        <v>7</v>
      </c>
      <c r="D80" s="54">
        <v>0</v>
      </c>
      <c r="E80" s="54">
        <v>0</v>
      </c>
      <c r="F80" s="54">
        <f>'[2]приложение 2'!$I$65</f>
        <v>0</v>
      </c>
      <c r="G80" s="54">
        <f>'[2]приложение 2'!$J$65</f>
        <v>0</v>
      </c>
      <c r="H80" s="54">
        <f>[3]Бюджет!$G$31/1000</f>
        <v>316.79278000000005</v>
      </c>
      <c r="I80" s="54">
        <f>[3]Бюджет!$H$31/1000</f>
        <v>217.17926</v>
      </c>
      <c r="J80" s="54">
        <f>I80-H80</f>
        <v>-99.613520000000051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514.27086999999995</v>
      </c>
      <c r="R80" s="54">
        <v>512.04533000000004</v>
      </c>
      <c r="S80" s="54">
        <f t="shared" ref="S80:S140" si="33">R80-Q80</f>
        <v>-2.2255399999999099</v>
      </c>
      <c r="T80" s="54">
        <v>514.27086999999995</v>
      </c>
      <c r="U80" s="54">
        <v>514.27086999999995</v>
      </c>
      <c r="V80" s="121"/>
    </row>
    <row r="81" spans="1:22" ht="21.75" customHeight="1" x14ac:dyDescent="0.25">
      <c r="A81" s="137"/>
      <c r="B81" s="133"/>
      <c r="C81" s="40" t="s">
        <v>8</v>
      </c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121"/>
    </row>
    <row r="82" spans="1:22" ht="15" customHeight="1" x14ac:dyDescent="0.25">
      <c r="A82" s="115" t="s">
        <v>21</v>
      </c>
      <c r="B82" s="131" t="s">
        <v>44</v>
      </c>
      <c r="C82" s="40" t="s">
        <v>2</v>
      </c>
      <c r="D82" s="54">
        <f t="shared" ref="D82:E82" si="34">D85</f>
        <v>43.2</v>
      </c>
      <c r="E82" s="54">
        <f t="shared" si="34"/>
        <v>43.2</v>
      </c>
      <c r="F82" s="54">
        <f t="shared" ref="F82:G82" si="35">F85</f>
        <v>0</v>
      </c>
      <c r="G82" s="54">
        <f t="shared" si="35"/>
        <v>0</v>
      </c>
      <c r="H82" s="54">
        <f>H85+H87</f>
        <v>293.5</v>
      </c>
      <c r="I82" s="54">
        <f t="shared" ref="I82:U82" si="36">I85+I87</f>
        <v>293.5</v>
      </c>
      <c r="J82" s="54">
        <f t="shared" si="36"/>
        <v>0</v>
      </c>
      <c r="K82" s="54">
        <f t="shared" si="36"/>
        <v>0</v>
      </c>
      <c r="L82" s="54">
        <f t="shared" si="36"/>
        <v>0</v>
      </c>
      <c r="M82" s="54">
        <f t="shared" si="36"/>
        <v>0</v>
      </c>
      <c r="N82" s="54">
        <f t="shared" si="36"/>
        <v>0</v>
      </c>
      <c r="O82" s="54">
        <f t="shared" si="36"/>
        <v>0</v>
      </c>
      <c r="P82" s="54">
        <f t="shared" si="36"/>
        <v>0</v>
      </c>
      <c r="Q82" s="54">
        <f t="shared" si="36"/>
        <v>193.23334</v>
      </c>
      <c r="R82" s="54">
        <f t="shared" si="36"/>
        <v>193.23334</v>
      </c>
      <c r="S82" s="54">
        <f t="shared" si="33"/>
        <v>0</v>
      </c>
      <c r="T82" s="54">
        <f t="shared" si="36"/>
        <v>0</v>
      </c>
      <c r="U82" s="54">
        <f t="shared" si="36"/>
        <v>0</v>
      </c>
      <c r="V82" s="41"/>
    </row>
    <row r="83" spans="1:22" x14ac:dyDescent="0.25">
      <c r="A83" s="116"/>
      <c r="B83" s="132"/>
      <c r="C83" s="40" t="s">
        <v>3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41"/>
    </row>
    <row r="84" spans="1:22" x14ac:dyDescent="0.25">
      <c r="A84" s="116"/>
      <c r="B84" s="132"/>
      <c r="C84" s="41" t="s">
        <v>4</v>
      </c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41"/>
    </row>
    <row r="85" spans="1:22" x14ac:dyDescent="0.25">
      <c r="A85" s="116"/>
      <c r="B85" s="132"/>
      <c r="C85" s="40" t="s">
        <v>5</v>
      </c>
      <c r="D85" s="54">
        <v>43.2</v>
      </c>
      <c r="E85" s="54">
        <v>43.2</v>
      </c>
      <c r="F85" s="54">
        <v>0</v>
      </c>
      <c r="G85" s="54">
        <v>0</v>
      </c>
      <c r="H85" s="54">
        <f>[3]Бюджет!$M$71/1000</f>
        <v>284.7</v>
      </c>
      <c r="I85" s="54">
        <f>H85</f>
        <v>284.7</v>
      </c>
      <c r="J85" s="54">
        <f>I85-H85</f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f>70.5+66.495+49.905</f>
        <v>186.9</v>
      </c>
      <c r="R85" s="54">
        <v>186.9</v>
      </c>
      <c r="S85" s="54">
        <f t="shared" si="33"/>
        <v>0</v>
      </c>
      <c r="T85" s="54">
        <v>0</v>
      </c>
      <c r="U85" s="54">
        <v>0</v>
      </c>
      <c r="V85" s="41"/>
    </row>
    <row r="86" spans="1:22" x14ac:dyDescent="0.25">
      <c r="A86" s="116"/>
      <c r="B86" s="132"/>
      <c r="C86" s="40" t="s">
        <v>6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41"/>
    </row>
    <row r="87" spans="1:22" x14ac:dyDescent="0.25">
      <c r="A87" s="116"/>
      <c r="B87" s="132"/>
      <c r="C87" s="40" t="s">
        <v>7</v>
      </c>
      <c r="D87" s="54"/>
      <c r="E87" s="54"/>
      <c r="F87" s="54"/>
      <c r="G87" s="54"/>
      <c r="H87" s="54">
        <f>[3]Бюджет!$H$71/1000-[3]Бюджет!$M$71/1000</f>
        <v>8.8000000000000114</v>
      </c>
      <c r="I87" s="54">
        <f>H87</f>
        <v>8.8000000000000114</v>
      </c>
      <c r="J87" s="54">
        <f>I87-H87</f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6.3333399999999997</v>
      </c>
      <c r="R87" s="54">
        <v>6.3333399999999997</v>
      </c>
      <c r="S87" s="54">
        <f t="shared" si="33"/>
        <v>0</v>
      </c>
      <c r="T87" s="54">
        <v>0</v>
      </c>
      <c r="U87" s="54">
        <v>0</v>
      </c>
      <c r="V87" s="41"/>
    </row>
    <row r="88" spans="1:22" x14ac:dyDescent="0.25">
      <c r="A88" s="137"/>
      <c r="B88" s="133"/>
      <c r="C88" s="40" t="s">
        <v>8</v>
      </c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41"/>
    </row>
    <row r="89" spans="1:22" ht="24.75" hidden="1" customHeight="1" x14ac:dyDescent="0.25">
      <c r="A89" s="115" t="s">
        <v>22</v>
      </c>
      <c r="B89" s="131" t="s">
        <v>45</v>
      </c>
      <c r="C89" s="40" t="s">
        <v>2</v>
      </c>
      <c r="D89" s="54">
        <f>D94</f>
        <v>9.3000000000000007</v>
      </c>
      <c r="E89" s="54">
        <f t="shared" ref="E89" si="37">E94</f>
        <v>9.3000000000000007</v>
      </c>
      <c r="F89" s="54">
        <f t="shared" ref="F89:U89" si="38">F94</f>
        <v>0</v>
      </c>
      <c r="G89" s="54">
        <f t="shared" si="38"/>
        <v>0</v>
      </c>
      <c r="H89" s="54">
        <f t="shared" si="38"/>
        <v>0</v>
      </c>
      <c r="I89" s="54">
        <f t="shared" si="38"/>
        <v>0</v>
      </c>
      <c r="J89" s="54">
        <f t="shared" si="38"/>
        <v>0</v>
      </c>
      <c r="K89" s="54">
        <f t="shared" si="38"/>
        <v>0</v>
      </c>
      <c r="L89" s="54">
        <f t="shared" si="38"/>
        <v>0</v>
      </c>
      <c r="M89" s="54">
        <f t="shared" si="38"/>
        <v>0</v>
      </c>
      <c r="N89" s="54">
        <f t="shared" si="38"/>
        <v>0</v>
      </c>
      <c r="O89" s="54">
        <f t="shared" si="38"/>
        <v>0</v>
      </c>
      <c r="P89" s="54">
        <f t="shared" si="38"/>
        <v>0</v>
      </c>
      <c r="Q89" s="54">
        <f t="shared" si="38"/>
        <v>0</v>
      </c>
      <c r="R89" s="54">
        <f t="shared" si="38"/>
        <v>0</v>
      </c>
      <c r="S89" s="54">
        <f t="shared" si="33"/>
        <v>0</v>
      </c>
      <c r="T89" s="54">
        <f t="shared" si="38"/>
        <v>0</v>
      </c>
      <c r="U89" s="54">
        <f t="shared" si="38"/>
        <v>0</v>
      </c>
      <c r="V89" s="41"/>
    </row>
    <row r="90" spans="1:22" ht="24.75" hidden="1" customHeight="1" x14ac:dyDescent="0.25">
      <c r="A90" s="116"/>
      <c r="B90" s="132"/>
      <c r="C90" s="40" t="s">
        <v>3</v>
      </c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>
        <f t="shared" si="33"/>
        <v>0</v>
      </c>
      <c r="T90" s="54"/>
      <c r="U90" s="54"/>
      <c r="V90" s="41"/>
    </row>
    <row r="91" spans="1:22" ht="24.75" hidden="1" customHeight="1" x14ac:dyDescent="0.25">
      <c r="A91" s="116"/>
      <c r="B91" s="132"/>
      <c r="C91" s="41" t="s">
        <v>4</v>
      </c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>
        <f t="shared" si="33"/>
        <v>0</v>
      </c>
      <c r="T91" s="54"/>
      <c r="U91" s="54"/>
      <c r="V91" s="41"/>
    </row>
    <row r="92" spans="1:22" ht="24.75" hidden="1" customHeight="1" x14ac:dyDescent="0.25">
      <c r="A92" s="116"/>
      <c r="B92" s="132"/>
      <c r="C92" s="40" t="s">
        <v>5</v>
      </c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>
        <f t="shared" si="33"/>
        <v>0</v>
      </c>
      <c r="T92" s="54"/>
      <c r="U92" s="54"/>
      <c r="V92" s="41"/>
    </row>
    <row r="93" spans="1:22" ht="24.75" hidden="1" customHeight="1" x14ac:dyDescent="0.25">
      <c r="A93" s="116"/>
      <c r="B93" s="132"/>
      <c r="C93" s="40" t="s">
        <v>6</v>
      </c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>
        <f t="shared" si="33"/>
        <v>0</v>
      </c>
      <c r="T93" s="54"/>
      <c r="U93" s="54"/>
      <c r="V93" s="41"/>
    </row>
    <row r="94" spans="1:22" ht="24.75" hidden="1" customHeight="1" x14ac:dyDescent="0.25">
      <c r="A94" s="116"/>
      <c r="B94" s="132"/>
      <c r="C94" s="40" t="s">
        <v>7</v>
      </c>
      <c r="D94" s="54">
        <v>9.3000000000000007</v>
      </c>
      <c r="E94" s="54">
        <v>9.3000000000000007</v>
      </c>
      <c r="F94" s="54">
        <v>0</v>
      </c>
      <c r="G94" s="54">
        <v>0</v>
      </c>
      <c r="H94" s="54">
        <v>0</v>
      </c>
      <c r="I94" s="54">
        <v>0</v>
      </c>
      <c r="J94" s="54">
        <f>I94-H94</f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f t="shared" si="33"/>
        <v>0</v>
      </c>
      <c r="T94" s="54">
        <v>0</v>
      </c>
      <c r="U94" s="54">
        <v>0</v>
      </c>
      <c r="V94" s="41"/>
    </row>
    <row r="95" spans="1:22" ht="24.75" hidden="1" customHeight="1" x14ac:dyDescent="0.25">
      <c r="A95" s="137"/>
      <c r="B95" s="133"/>
      <c r="C95" s="40" t="s">
        <v>8</v>
      </c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>
        <f t="shared" si="33"/>
        <v>0</v>
      </c>
      <c r="T95" s="54"/>
      <c r="U95" s="54"/>
      <c r="V95" s="41"/>
    </row>
    <row r="96" spans="1:22" ht="24.75" hidden="1" customHeight="1" x14ac:dyDescent="0.25">
      <c r="A96" s="115" t="s">
        <v>21</v>
      </c>
      <c r="B96" s="131" t="s">
        <v>26</v>
      </c>
      <c r="C96" s="40" t="s">
        <v>2</v>
      </c>
      <c r="D96" s="54">
        <f t="shared" ref="D96:E96" si="39">D101</f>
        <v>0</v>
      </c>
      <c r="E96" s="54">
        <f t="shared" si="39"/>
        <v>0</v>
      </c>
      <c r="F96" s="54">
        <f t="shared" ref="F96:U96" si="40">F101</f>
        <v>0</v>
      </c>
      <c r="G96" s="54">
        <f t="shared" si="40"/>
        <v>0</v>
      </c>
      <c r="H96" s="54">
        <f t="shared" si="40"/>
        <v>0</v>
      </c>
      <c r="I96" s="54">
        <f t="shared" si="40"/>
        <v>0</v>
      </c>
      <c r="J96" s="54">
        <f>I96-H96</f>
        <v>0</v>
      </c>
      <c r="K96" s="54"/>
      <c r="L96" s="54"/>
      <c r="M96" s="54"/>
      <c r="N96" s="54"/>
      <c r="O96" s="54"/>
      <c r="P96" s="54"/>
      <c r="Q96" s="54"/>
      <c r="R96" s="54"/>
      <c r="S96" s="54">
        <f t="shared" si="33"/>
        <v>0</v>
      </c>
      <c r="T96" s="54">
        <f t="shared" si="40"/>
        <v>0</v>
      </c>
      <c r="U96" s="54">
        <f t="shared" si="40"/>
        <v>0</v>
      </c>
      <c r="V96" s="41"/>
    </row>
    <row r="97" spans="1:22" ht="24.75" hidden="1" customHeight="1" x14ac:dyDescent="0.25">
      <c r="A97" s="116"/>
      <c r="B97" s="132"/>
      <c r="C97" s="40" t="s">
        <v>3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>
        <f t="shared" si="33"/>
        <v>0</v>
      </c>
      <c r="T97" s="54"/>
      <c r="U97" s="54"/>
      <c r="V97" s="41"/>
    </row>
    <row r="98" spans="1:22" ht="24.75" hidden="1" customHeight="1" x14ac:dyDescent="0.25">
      <c r="A98" s="116"/>
      <c r="B98" s="132"/>
      <c r="C98" s="41" t="s">
        <v>4</v>
      </c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>
        <f t="shared" si="33"/>
        <v>0</v>
      </c>
      <c r="T98" s="54"/>
      <c r="U98" s="54"/>
      <c r="V98" s="41"/>
    </row>
    <row r="99" spans="1:22" ht="24.75" hidden="1" customHeight="1" x14ac:dyDescent="0.25">
      <c r="A99" s="116"/>
      <c r="B99" s="132"/>
      <c r="C99" s="40" t="s">
        <v>5</v>
      </c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>
        <f t="shared" si="33"/>
        <v>0</v>
      </c>
      <c r="T99" s="54"/>
      <c r="U99" s="54"/>
      <c r="V99" s="41"/>
    </row>
    <row r="100" spans="1:22" ht="24.75" hidden="1" customHeight="1" x14ac:dyDescent="0.25">
      <c r="A100" s="116"/>
      <c r="B100" s="132"/>
      <c r="C100" s="40" t="s">
        <v>6</v>
      </c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>
        <f t="shared" si="33"/>
        <v>0</v>
      </c>
      <c r="T100" s="54"/>
      <c r="U100" s="54"/>
      <c r="V100" s="41"/>
    </row>
    <row r="101" spans="1:22" ht="24.75" hidden="1" customHeight="1" x14ac:dyDescent="0.25">
      <c r="A101" s="116"/>
      <c r="B101" s="132"/>
      <c r="C101" s="40" t="s">
        <v>7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f>I101-H101</f>
        <v>0</v>
      </c>
      <c r="K101" s="54"/>
      <c r="L101" s="54"/>
      <c r="M101" s="54"/>
      <c r="N101" s="54"/>
      <c r="O101" s="54"/>
      <c r="P101" s="54"/>
      <c r="Q101" s="54"/>
      <c r="R101" s="54"/>
      <c r="S101" s="54">
        <f t="shared" si="33"/>
        <v>0</v>
      </c>
      <c r="T101" s="54"/>
      <c r="U101" s="54"/>
      <c r="V101" s="41"/>
    </row>
    <row r="102" spans="1:22" ht="24.75" hidden="1" customHeight="1" x14ac:dyDescent="0.25">
      <c r="A102" s="137"/>
      <c r="B102" s="133"/>
      <c r="C102" s="40" t="s">
        <v>8</v>
      </c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>
        <f t="shared" si="33"/>
        <v>0</v>
      </c>
      <c r="T102" s="54"/>
      <c r="U102" s="54"/>
      <c r="V102" s="41"/>
    </row>
    <row r="103" spans="1:22" s="14" customFormat="1" ht="21" customHeight="1" x14ac:dyDescent="0.25">
      <c r="A103" s="115" t="s">
        <v>22</v>
      </c>
      <c r="B103" s="131" t="s">
        <v>124</v>
      </c>
      <c r="C103" s="40" t="s">
        <v>2</v>
      </c>
      <c r="D103" s="54">
        <f t="shared" ref="D103:E103" si="41">D108</f>
        <v>538.12532999999996</v>
      </c>
      <c r="E103" s="54">
        <f t="shared" si="41"/>
        <v>538.12532999999996</v>
      </c>
      <c r="F103" s="54">
        <f t="shared" ref="F103:U103" si="42">F108</f>
        <v>0</v>
      </c>
      <c r="G103" s="54">
        <f t="shared" si="42"/>
        <v>0</v>
      </c>
      <c r="H103" s="54">
        <f t="shared" si="42"/>
        <v>1819.39912</v>
      </c>
      <c r="I103" s="54">
        <f t="shared" si="42"/>
        <v>1819.39912</v>
      </c>
      <c r="J103" s="54">
        <f t="shared" si="42"/>
        <v>0</v>
      </c>
      <c r="K103" s="54">
        <f t="shared" si="42"/>
        <v>0</v>
      </c>
      <c r="L103" s="54">
        <f t="shared" si="42"/>
        <v>0</v>
      </c>
      <c r="M103" s="54">
        <f t="shared" si="42"/>
        <v>1431.0582099999999</v>
      </c>
      <c r="N103" s="54">
        <f t="shared" si="42"/>
        <v>1431.0582099999999</v>
      </c>
      <c r="O103" s="54">
        <f t="shared" si="42"/>
        <v>1431.0582099999999</v>
      </c>
      <c r="P103" s="54">
        <f t="shared" si="42"/>
        <v>1431.0582099999999</v>
      </c>
      <c r="Q103" s="54">
        <f t="shared" si="42"/>
        <v>1574.1640299999999</v>
      </c>
      <c r="R103" s="54">
        <f t="shared" si="42"/>
        <v>1574.1263300000001</v>
      </c>
      <c r="S103" s="54">
        <f t="shared" si="33"/>
        <v>-3.7699999999858846E-2</v>
      </c>
      <c r="T103" s="54">
        <f t="shared" si="42"/>
        <v>0</v>
      </c>
      <c r="U103" s="54">
        <f t="shared" si="42"/>
        <v>0</v>
      </c>
      <c r="V103" s="13"/>
    </row>
    <row r="104" spans="1:22" s="14" customFormat="1" ht="21" customHeight="1" x14ac:dyDescent="0.25">
      <c r="A104" s="116"/>
      <c r="B104" s="132"/>
      <c r="C104" s="40" t="s">
        <v>3</v>
      </c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13"/>
    </row>
    <row r="105" spans="1:22" s="14" customFormat="1" ht="21" customHeight="1" x14ac:dyDescent="0.25">
      <c r="A105" s="116"/>
      <c r="B105" s="132"/>
      <c r="C105" s="41" t="s">
        <v>4</v>
      </c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13"/>
    </row>
    <row r="106" spans="1:22" s="14" customFormat="1" ht="21" customHeight="1" x14ac:dyDescent="0.25">
      <c r="A106" s="116"/>
      <c r="B106" s="132"/>
      <c r="C106" s="40" t="s">
        <v>5</v>
      </c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13"/>
    </row>
    <row r="107" spans="1:22" s="14" customFormat="1" ht="21" customHeight="1" x14ac:dyDescent="0.25">
      <c r="A107" s="116"/>
      <c r="B107" s="132"/>
      <c r="C107" s="40" t="s">
        <v>6</v>
      </c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13"/>
    </row>
    <row r="108" spans="1:22" s="14" customFormat="1" ht="21" customHeight="1" x14ac:dyDescent="0.25">
      <c r="A108" s="116"/>
      <c r="B108" s="132"/>
      <c r="C108" s="40" t="s">
        <v>7</v>
      </c>
      <c r="D108" s="54">
        <v>538.12532999999996</v>
      </c>
      <c r="E108" s="54">
        <v>538.12532999999996</v>
      </c>
      <c r="F108" s="54">
        <f>'[2]приложение 2'!$I$72</f>
        <v>0</v>
      </c>
      <c r="G108" s="54">
        <f>'[2]приложение 2'!$J$72</f>
        <v>0</v>
      </c>
      <c r="H108" s="54">
        <f>[3]Бюджет!$G$18/1000</f>
        <v>1819.39912</v>
      </c>
      <c r="I108" s="54">
        <f>[3]Бюджет!$H$18/1000</f>
        <v>1819.39912</v>
      </c>
      <c r="J108" s="54">
        <f>I108-H108</f>
        <v>0</v>
      </c>
      <c r="K108" s="54">
        <v>0</v>
      </c>
      <c r="L108" s="54">
        <v>0</v>
      </c>
      <c r="M108" s="54">
        <v>1431.0582099999999</v>
      </c>
      <c r="N108" s="54">
        <v>1431.0582099999999</v>
      </c>
      <c r="O108" s="54">
        <v>1431.0582099999999</v>
      </c>
      <c r="P108" s="54">
        <v>1431.0582099999999</v>
      </c>
      <c r="Q108" s="54">
        <v>1574.1640299999999</v>
      </c>
      <c r="R108" s="54">
        <v>1574.1263300000001</v>
      </c>
      <c r="S108" s="54">
        <f t="shared" si="33"/>
        <v>-3.7699999999858846E-2</v>
      </c>
      <c r="T108" s="54">
        <v>0</v>
      </c>
      <c r="U108" s="54">
        <v>0</v>
      </c>
      <c r="V108" s="13"/>
    </row>
    <row r="109" spans="1:22" s="14" customFormat="1" ht="21" customHeight="1" x14ac:dyDescent="0.25">
      <c r="A109" s="137"/>
      <c r="B109" s="133"/>
      <c r="C109" s="40" t="s">
        <v>8</v>
      </c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13"/>
    </row>
    <row r="110" spans="1:22" s="14" customFormat="1" ht="21" hidden="1" customHeight="1" x14ac:dyDescent="0.25">
      <c r="A110" s="115" t="s">
        <v>30</v>
      </c>
      <c r="B110" s="131" t="s">
        <v>38</v>
      </c>
      <c r="C110" s="40" t="s">
        <v>2</v>
      </c>
      <c r="D110" s="54">
        <f t="shared" ref="D110:E110" si="43">D115</f>
        <v>71.599999999999994</v>
      </c>
      <c r="E110" s="54">
        <f t="shared" si="43"/>
        <v>0</v>
      </c>
      <c r="F110" s="54">
        <f t="shared" ref="F110:U110" si="44">F115</f>
        <v>0</v>
      </c>
      <c r="G110" s="54">
        <f t="shared" si="44"/>
        <v>0</v>
      </c>
      <c r="H110" s="54">
        <f t="shared" si="44"/>
        <v>0</v>
      </c>
      <c r="I110" s="54">
        <f t="shared" si="44"/>
        <v>0</v>
      </c>
      <c r="J110" s="54">
        <f>I110-H110</f>
        <v>0</v>
      </c>
      <c r="K110" s="54"/>
      <c r="L110" s="54"/>
      <c r="M110" s="54"/>
      <c r="N110" s="54"/>
      <c r="O110" s="54"/>
      <c r="P110" s="54"/>
      <c r="Q110" s="54"/>
      <c r="R110" s="54"/>
      <c r="S110" s="54">
        <f t="shared" si="33"/>
        <v>0</v>
      </c>
      <c r="T110" s="54">
        <f t="shared" si="44"/>
        <v>0</v>
      </c>
      <c r="U110" s="54">
        <f t="shared" si="44"/>
        <v>0</v>
      </c>
      <c r="V110" s="13"/>
    </row>
    <row r="111" spans="1:22" s="14" customFormat="1" ht="21" hidden="1" customHeight="1" x14ac:dyDescent="0.25">
      <c r="A111" s="116"/>
      <c r="B111" s="132"/>
      <c r="C111" s="40" t="s">
        <v>3</v>
      </c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>
        <f t="shared" si="33"/>
        <v>0</v>
      </c>
      <c r="T111" s="54"/>
      <c r="U111" s="54"/>
      <c r="V111" s="13"/>
    </row>
    <row r="112" spans="1:22" s="14" customFormat="1" ht="21" hidden="1" customHeight="1" x14ac:dyDescent="0.25">
      <c r="A112" s="116"/>
      <c r="B112" s="132"/>
      <c r="C112" s="41" t="s">
        <v>4</v>
      </c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>
        <f t="shared" si="33"/>
        <v>0</v>
      </c>
      <c r="T112" s="54"/>
      <c r="U112" s="54"/>
      <c r="V112" s="13"/>
    </row>
    <row r="113" spans="1:22" s="14" customFormat="1" ht="21" hidden="1" customHeight="1" x14ac:dyDescent="0.25">
      <c r="A113" s="116"/>
      <c r="B113" s="132"/>
      <c r="C113" s="40" t="s">
        <v>5</v>
      </c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>
        <f t="shared" si="33"/>
        <v>0</v>
      </c>
      <c r="T113" s="54"/>
      <c r="U113" s="54"/>
      <c r="V113" s="13"/>
    </row>
    <row r="114" spans="1:22" s="14" customFormat="1" ht="21" hidden="1" customHeight="1" x14ac:dyDescent="0.25">
      <c r="A114" s="116"/>
      <c r="B114" s="132"/>
      <c r="C114" s="40" t="s">
        <v>6</v>
      </c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>
        <f t="shared" si="33"/>
        <v>0</v>
      </c>
      <c r="T114" s="54"/>
      <c r="U114" s="54"/>
      <c r="V114" s="13"/>
    </row>
    <row r="115" spans="1:22" s="14" customFormat="1" ht="21" hidden="1" customHeight="1" x14ac:dyDescent="0.25">
      <c r="A115" s="116"/>
      <c r="B115" s="132"/>
      <c r="C115" s="40" t="s">
        <v>7</v>
      </c>
      <c r="D115" s="54">
        <v>71.599999999999994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f>I115-H115</f>
        <v>0</v>
      </c>
      <c r="K115" s="54"/>
      <c r="L115" s="54"/>
      <c r="M115" s="54"/>
      <c r="N115" s="54"/>
      <c r="O115" s="54"/>
      <c r="P115" s="54"/>
      <c r="Q115" s="54"/>
      <c r="R115" s="54"/>
      <c r="S115" s="54">
        <f t="shared" si="33"/>
        <v>0</v>
      </c>
      <c r="T115" s="54">
        <v>0</v>
      </c>
      <c r="U115" s="54">
        <v>0</v>
      </c>
      <c r="V115" s="13"/>
    </row>
    <row r="116" spans="1:22" s="14" customFormat="1" ht="21" hidden="1" customHeight="1" x14ac:dyDescent="0.25">
      <c r="A116" s="137"/>
      <c r="B116" s="133"/>
      <c r="C116" s="40" t="s">
        <v>8</v>
      </c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>
        <f t="shared" si="33"/>
        <v>0</v>
      </c>
      <c r="T116" s="54"/>
      <c r="U116" s="54"/>
      <c r="V116" s="13"/>
    </row>
    <row r="117" spans="1:22" ht="20.25" hidden="1" customHeight="1" x14ac:dyDescent="0.25">
      <c r="A117" s="115" t="s">
        <v>31</v>
      </c>
      <c r="B117" s="131" t="s">
        <v>27</v>
      </c>
      <c r="C117" s="40" t="s">
        <v>2</v>
      </c>
      <c r="D117" s="54">
        <f t="shared" ref="D117:E117" si="45">D122</f>
        <v>594.93358000000001</v>
      </c>
      <c r="E117" s="54">
        <f t="shared" si="45"/>
        <v>0</v>
      </c>
      <c r="F117" s="54">
        <f t="shared" ref="F117:U117" si="46">F122</f>
        <v>0</v>
      </c>
      <c r="G117" s="54">
        <f t="shared" si="46"/>
        <v>0</v>
      </c>
      <c r="H117" s="54">
        <f t="shared" si="46"/>
        <v>0</v>
      </c>
      <c r="I117" s="54">
        <f t="shared" si="46"/>
        <v>0</v>
      </c>
      <c r="J117" s="54">
        <f>I117-H117</f>
        <v>0</v>
      </c>
      <c r="K117" s="54"/>
      <c r="L117" s="54"/>
      <c r="M117" s="54"/>
      <c r="N117" s="54"/>
      <c r="O117" s="54"/>
      <c r="P117" s="54"/>
      <c r="Q117" s="54"/>
      <c r="R117" s="54"/>
      <c r="S117" s="54">
        <f t="shared" si="33"/>
        <v>0</v>
      </c>
      <c r="T117" s="54">
        <f t="shared" si="46"/>
        <v>0</v>
      </c>
      <c r="U117" s="54">
        <f t="shared" si="46"/>
        <v>0</v>
      </c>
      <c r="V117" s="41"/>
    </row>
    <row r="118" spans="1:22" ht="20.25" hidden="1" customHeight="1" x14ac:dyDescent="0.25">
      <c r="A118" s="116"/>
      <c r="B118" s="132"/>
      <c r="C118" s="40" t="s">
        <v>3</v>
      </c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>
        <f t="shared" si="33"/>
        <v>0</v>
      </c>
      <c r="T118" s="54"/>
      <c r="U118" s="54"/>
      <c r="V118" s="41"/>
    </row>
    <row r="119" spans="1:22" ht="20.25" hidden="1" customHeight="1" x14ac:dyDescent="0.25">
      <c r="A119" s="116"/>
      <c r="B119" s="132"/>
      <c r="C119" s="41" t="s">
        <v>4</v>
      </c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>
        <f t="shared" si="33"/>
        <v>0</v>
      </c>
      <c r="T119" s="54"/>
      <c r="U119" s="54"/>
      <c r="V119" s="41"/>
    </row>
    <row r="120" spans="1:22" ht="20.25" hidden="1" customHeight="1" x14ac:dyDescent="0.25">
      <c r="A120" s="116"/>
      <c r="B120" s="132"/>
      <c r="C120" s="40" t="s">
        <v>5</v>
      </c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>
        <f t="shared" si="33"/>
        <v>0</v>
      </c>
      <c r="T120" s="54"/>
      <c r="U120" s="54"/>
      <c r="V120" s="41"/>
    </row>
    <row r="121" spans="1:22" ht="20.25" hidden="1" customHeight="1" x14ac:dyDescent="0.25">
      <c r="A121" s="116"/>
      <c r="B121" s="132"/>
      <c r="C121" s="40" t="s">
        <v>6</v>
      </c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>
        <f t="shared" si="33"/>
        <v>0</v>
      </c>
      <c r="T121" s="54"/>
      <c r="U121" s="54"/>
      <c r="V121" s="41"/>
    </row>
    <row r="122" spans="1:22" ht="20.25" hidden="1" customHeight="1" x14ac:dyDescent="0.25">
      <c r="A122" s="116"/>
      <c r="B122" s="132"/>
      <c r="C122" s="40" t="s">
        <v>7</v>
      </c>
      <c r="D122" s="54">
        <v>594.93358000000001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f>I122-H122</f>
        <v>0</v>
      </c>
      <c r="K122" s="54"/>
      <c r="L122" s="54"/>
      <c r="M122" s="54"/>
      <c r="N122" s="54"/>
      <c r="O122" s="54"/>
      <c r="P122" s="54"/>
      <c r="Q122" s="54"/>
      <c r="R122" s="54"/>
      <c r="S122" s="54">
        <f t="shared" si="33"/>
        <v>0</v>
      </c>
      <c r="T122" s="54">
        <v>0</v>
      </c>
      <c r="U122" s="54">
        <v>0</v>
      </c>
      <c r="V122" s="41"/>
    </row>
    <row r="123" spans="1:22" ht="20.25" hidden="1" customHeight="1" x14ac:dyDescent="0.25">
      <c r="A123" s="137"/>
      <c r="B123" s="133"/>
      <c r="C123" s="40" t="s">
        <v>8</v>
      </c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>
        <f t="shared" si="33"/>
        <v>0</v>
      </c>
      <c r="T123" s="54"/>
      <c r="U123" s="54"/>
      <c r="V123" s="41"/>
    </row>
    <row r="124" spans="1:22" ht="15" hidden="1" customHeight="1" x14ac:dyDescent="0.25">
      <c r="A124" s="115" t="s">
        <v>32</v>
      </c>
      <c r="B124" s="131" t="s">
        <v>28</v>
      </c>
      <c r="C124" s="40" t="s">
        <v>2</v>
      </c>
      <c r="D124" s="54">
        <f t="shared" ref="D124:E124" si="47">D129</f>
        <v>21</v>
      </c>
      <c r="E124" s="54">
        <f t="shared" si="47"/>
        <v>20.981999999999999</v>
      </c>
      <c r="F124" s="54">
        <f t="shared" ref="F124:U124" si="48">F129</f>
        <v>0</v>
      </c>
      <c r="G124" s="54">
        <f t="shared" si="48"/>
        <v>0</v>
      </c>
      <c r="H124" s="54">
        <f t="shared" si="48"/>
        <v>0</v>
      </c>
      <c r="I124" s="54">
        <f t="shared" si="48"/>
        <v>0</v>
      </c>
      <c r="J124" s="54">
        <f>I124-H124</f>
        <v>0</v>
      </c>
      <c r="K124" s="54"/>
      <c r="L124" s="54"/>
      <c r="M124" s="54"/>
      <c r="N124" s="54"/>
      <c r="O124" s="54"/>
      <c r="P124" s="54"/>
      <c r="Q124" s="54"/>
      <c r="R124" s="54"/>
      <c r="S124" s="54">
        <f t="shared" si="33"/>
        <v>0</v>
      </c>
      <c r="T124" s="54">
        <f t="shared" si="48"/>
        <v>0</v>
      </c>
      <c r="U124" s="54">
        <f t="shared" si="48"/>
        <v>0</v>
      </c>
      <c r="V124" s="41"/>
    </row>
    <row r="125" spans="1:22" hidden="1" x14ac:dyDescent="0.25">
      <c r="A125" s="116"/>
      <c r="B125" s="132"/>
      <c r="C125" s="40" t="s">
        <v>3</v>
      </c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>
        <f t="shared" si="33"/>
        <v>0</v>
      </c>
      <c r="T125" s="54"/>
      <c r="U125" s="54"/>
      <c r="V125" s="41"/>
    </row>
    <row r="126" spans="1:22" hidden="1" x14ac:dyDescent="0.25">
      <c r="A126" s="116"/>
      <c r="B126" s="132"/>
      <c r="C126" s="41" t="s">
        <v>4</v>
      </c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>
        <f t="shared" si="33"/>
        <v>0</v>
      </c>
      <c r="T126" s="54"/>
      <c r="U126" s="54"/>
      <c r="V126" s="41"/>
    </row>
    <row r="127" spans="1:22" hidden="1" x14ac:dyDescent="0.25">
      <c r="A127" s="116"/>
      <c r="B127" s="132"/>
      <c r="C127" s="40" t="s">
        <v>5</v>
      </c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>
        <f t="shared" si="33"/>
        <v>0</v>
      </c>
      <c r="T127" s="54"/>
      <c r="U127" s="54"/>
      <c r="V127" s="41"/>
    </row>
    <row r="128" spans="1:22" hidden="1" x14ac:dyDescent="0.25">
      <c r="A128" s="116"/>
      <c r="B128" s="132"/>
      <c r="C128" s="40" t="s">
        <v>6</v>
      </c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>
        <f t="shared" si="33"/>
        <v>0</v>
      </c>
      <c r="T128" s="54"/>
      <c r="U128" s="54"/>
      <c r="V128" s="41"/>
    </row>
    <row r="129" spans="1:22" hidden="1" x14ac:dyDescent="0.25">
      <c r="A129" s="116"/>
      <c r="B129" s="132"/>
      <c r="C129" s="40" t="s">
        <v>7</v>
      </c>
      <c r="D129" s="54">
        <v>21</v>
      </c>
      <c r="E129" s="54">
        <v>20.981999999999999</v>
      </c>
      <c r="F129" s="54">
        <v>0</v>
      </c>
      <c r="G129" s="54">
        <v>0</v>
      </c>
      <c r="H129" s="54">
        <v>0</v>
      </c>
      <c r="I129" s="54">
        <v>0</v>
      </c>
      <c r="J129" s="54">
        <f>I129-H129</f>
        <v>0</v>
      </c>
      <c r="K129" s="54"/>
      <c r="L129" s="54"/>
      <c r="M129" s="54"/>
      <c r="N129" s="54"/>
      <c r="O129" s="54"/>
      <c r="P129" s="54"/>
      <c r="Q129" s="54"/>
      <c r="R129" s="54"/>
      <c r="S129" s="54">
        <f t="shared" si="33"/>
        <v>0</v>
      </c>
      <c r="T129" s="54">
        <v>0</v>
      </c>
      <c r="U129" s="54">
        <v>0</v>
      </c>
      <c r="V129" s="41"/>
    </row>
    <row r="130" spans="1:22" hidden="1" x14ac:dyDescent="0.25">
      <c r="A130" s="137"/>
      <c r="B130" s="133"/>
      <c r="C130" s="40" t="s">
        <v>8</v>
      </c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>
        <f t="shared" si="33"/>
        <v>0</v>
      </c>
      <c r="T130" s="54"/>
      <c r="U130" s="54"/>
      <c r="V130" s="41"/>
    </row>
    <row r="131" spans="1:22" ht="15" customHeight="1" x14ac:dyDescent="0.25">
      <c r="A131" s="115" t="s">
        <v>30</v>
      </c>
      <c r="B131" s="131" t="s">
        <v>41</v>
      </c>
      <c r="C131" s="40" t="s">
        <v>2</v>
      </c>
      <c r="D131" s="54">
        <f t="shared" ref="D131:E131" si="49">D134</f>
        <v>311.39999999999998</v>
      </c>
      <c r="E131" s="54">
        <f t="shared" si="49"/>
        <v>296.68991999999997</v>
      </c>
      <c r="F131" s="54">
        <f t="shared" ref="F131:G131" si="50">F134</f>
        <v>0</v>
      </c>
      <c r="G131" s="54">
        <f t="shared" si="50"/>
        <v>0</v>
      </c>
      <c r="H131" s="54">
        <f>H134+H136</f>
        <v>4573.68</v>
      </c>
      <c r="I131" s="54">
        <f t="shared" ref="I131:U131" si="51">I134+I136</f>
        <v>4288.9760999999999</v>
      </c>
      <c r="J131" s="54">
        <f t="shared" si="51"/>
        <v>-284.70389999999998</v>
      </c>
      <c r="K131" s="54">
        <f t="shared" si="51"/>
        <v>0</v>
      </c>
      <c r="L131" s="54">
        <f t="shared" si="51"/>
        <v>0</v>
      </c>
      <c r="M131" s="54">
        <f t="shared" si="51"/>
        <v>0</v>
      </c>
      <c r="N131" s="54">
        <f t="shared" si="51"/>
        <v>0</v>
      </c>
      <c r="O131" s="54">
        <f t="shared" si="51"/>
        <v>0</v>
      </c>
      <c r="P131" s="54">
        <f t="shared" si="51"/>
        <v>0</v>
      </c>
      <c r="Q131" s="54">
        <f t="shared" si="51"/>
        <v>493.32000000000005</v>
      </c>
      <c r="R131" s="54">
        <f t="shared" si="51"/>
        <v>493.32000000000005</v>
      </c>
      <c r="S131" s="54">
        <f t="shared" si="33"/>
        <v>0</v>
      </c>
      <c r="T131" s="54">
        <f t="shared" si="51"/>
        <v>493.32000000000005</v>
      </c>
      <c r="U131" s="54">
        <f t="shared" si="51"/>
        <v>493.32000000000005</v>
      </c>
      <c r="V131" s="41"/>
    </row>
    <row r="132" spans="1:22" x14ac:dyDescent="0.25">
      <c r="A132" s="116"/>
      <c r="B132" s="132"/>
      <c r="C132" s="40" t="s">
        <v>3</v>
      </c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41"/>
    </row>
    <row r="133" spans="1:22" x14ac:dyDescent="0.25">
      <c r="A133" s="116"/>
      <c r="B133" s="132"/>
      <c r="C133" s="41" t="s">
        <v>4</v>
      </c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41"/>
    </row>
    <row r="134" spans="1:22" x14ac:dyDescent="0.25">
      <c r="A134" s="116"/>
      <c r="B134" s="132"/>
      <c r="C134" s="40" t="s">
        <v>5</v>
      </c>
      <c r="D134" s="54">
        <v>311.39999999999998</v>
      </c>
      <c r="E134" s="54">
        <v>296.68991999999997</v>
      </c>
      <c r="F134" s="54">
        <f>'[2]приложение 2'!$I$84</f>
        <v>0</v>
      </c>
      <c r="G134" s="54">
        <f>'[2]приложение 2'!$J$84</f>
        <v>0</v>
      </c>
      <c r="H134" s="54">
        <f>[3]Бюджет!$G$72/1000</f>
        <v>3811.4</v>
      </c>
      <c r="I134" s="54">
        <f>[3]Бюджет!$H$72/1000</f>
        <v>3526.6961000000001</v>
      </c>
      <c r="J134" s="54">
        <f>I134-H134</f>
        <v>-284.70389999999998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411.1</v>
      </c>
      <c r="R134" s="54">
        <v>411.1</v>
      </c>
      <c r="S134" s="54">
        <f t="shared" si="33"/>
        <v>0</v>
      </c>
      <c r="T134" s="54">
        <v>411.1</v>
      </c>
      <c r="U134" s="54">
        <v>411.1</v>
      </c>
      <c r="V134" s="41"/>
    </row>
    <row r="135" spans="1:22" x14ac:dyDescent="0.25">
      <c r="A135" s="116"/>
      <c r="B135" s="132"/>
      <c r="C135" s="40" t="s">
        <v>6</v>
      </c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41"/>
    </row>
    <row r="136" spans="1:22" x14ac:dyDescent="0.25">
      <c r="A136" s="116"/>
      <c r="B136" s="132"/>
      <c r="C136" s="40" t="s">
        <v>7</v>
      </c>
      <c r="D136" s="54"/>
      <c r="E136" s="54"/>
      <c r="F136" s="54"/>
      <c r="G136" s="54"/>
      <c r="H136" s="54">
        <f>[3]Бюджет!$G$73/1000</f>
        <v>762.28</v>
      </c>
      <c r="I136" s="54">
        <f>[3]Бюджет!$H$73/1000</f>
        <v>762.28</v>
      </c>
      <c r="J136" s="54">
        <f t="shared" ref="J136" si="52">I136-H136</f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82.22</v>
      </c>
      <c r="R136" s="54">
        <v>82.22</v>
      </c>
      <c r="S136" s="54">
        <f t="shared" si="33"/>
        <v>0</v>
      </c>
      <c r="T136" s="54">
        <v>82.22</v>
      </c>
      <c r="U136" s="54">
        <v>82.22</v>
      </c>
      <c r="V136" s="41"/>
    </row>
    <row r="137" spans="1:22" x14ac:dyDescent="0.25">
      <c r="A137" s="137"/>
      <c r="B137" s="133"/>
      <c r="C137" s="40" t="s">
        <v>8</v>
      </c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41"/>
    </row>
    <row r="138" spans="1:22" ht="15" hidden="1" customHeight="1" x14ac:dyDescent="0.25">
      <c r="A138" s="115" t="s">
        <v>32</v>
      </c>
      <c r="B138" s="131" t="s">
        <v>42</v>
      </c>
      <c r="C138" s="40" t="s">
        <v>2</v>
      </c>
      <c r="D138" s="54">
        <f t="shared" ref="D138:E138" si="53">D143</f>
        <v>62.28</v>
      </c>
      <c r="E138" s="54">
        <f t="shared" si="53"/>
        <v>59.337980000000002</v>
      </c>
      <c r="F138" s="54">
        <f t="shared" ref="F138:U138" si="54">F143</f>
        <v>0</v>
      </c>
      <c r="G138" s="54">
        <f t="shared" si="54"/>
        <v>0</v>
      </c>
      <c r="H138" s="54">
        <f t="shared" si="54"/>
        <v>0</v>
      </c>
      <c r="I138" s="54">
        <f t="shared" si="54"/>
        <v>0</v>
      </c>
      <c r="J138" s="54">
        <f t="shared" si="54"/>
        <v>0</v>
      </c>
      <c r="K138" s="54">
        <f t="shared" si="54"/>
        <v>0</v>
      </c>
      <c r="L138" s="54">
        <f t="shared" si="54"/>
        <v>0</v>
      </c>
      <c r="M138" s="54">
        <f t="shared" si="54"/>
        <v>0</v>
      </c>
      <c r="N138" s="54">
        <f t="shared" si="54"/>
        <v>0</v>
      </c>
      <c r="O138" s="54">
        <f t="shared" si="54"/>
        <v>0</v>
      </c>
      <c r="P138" s="54">
        <f t="shared" si="54"/>
        <v>0</v>
      </c>
      <c r="Q138" s="54">
        <f t="shared" si="54"/>
        <v>0</v>
      </c>
      <c r="R138" s="54">
        <f t="shared" si="54"/>
        <v>0</v>
      </c>
      <c r="S138" s="54">
        <f t="shared" si="33"/>
        <v>0</v>
      </c>
      <c r="T138" s="54">
        <f t="shared" si="54"/>
        <v>0</v>
      </c>
      <c r="U138" s="54">
        <f t="shared" si="54"/>
        <v>0</v>
      </c>
      <c r="V138" s="41"/>
    </row>
    <row r="139" spans="1:22" hidden="1" x14ac:dyDescent="0.25">
      <c r="A139" s="116"/>
      <c r="B139" s="132"/>
      <c r="C139" s="40" t="s">
        <v>3</v>
      </c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>
        <f t="shared" si="33"/>
        <v>0</v>
      </c>
      <c r="T139" s="54"/>
      <c r="U139" s="54"/>
      <c r="V139" s="41"/>
    </row>
    <row r="140" spans="1:22" hidden="1" x14ac:dyDescent="0.25">
      <c r="A140" s="116"/>
      <c r="B140" s="132"/>
      <c r="C140" s="41" t="s">
        <v>4</v>
      </c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>
        <f t="shared" si="33"/>
        <v>0</v>
      </c>
      <c r="T140" s="54"/>
      <c r="U140" s="54"/>
      <c r="V140" s="41"/>
    </row>
    <row r="141" spans="1:22" hidden="1" x14ac:dyDescent="0.25">
      <c r="A141" s="116"/>
      <c r="B141" s="132"/>
      <c r="C141" s="40" t="s">
        <v>5</v>
      </c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>
        <f t="shared" ref="S141:S204" si="55">R141-Q141</f>
        <v>0</v>
      </c>
      <c r="T141" s="54"/>
      <c r="U141" s="54"/>
      <c r="V141" s="41"/>
    </row>
    <row r="142" spans="1:22" hidden="1" x14ac:dyDescent="0.25">
      <c r="A142" s="116"/>
      <c r="B142" s="132"/>
      <c r="C142" s="40" t="s">
        <v>6</v>
      </c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>
        <f t="shared" si="55"/>
        <v>0</v>
      </c>
      <c r="T142" s="54"/>
      <c r="U142" s="54"/>
      <c r="V142" s="41"/>
    </row>
    <row r="143" spans="1:22" hidden="1" x14ac:dyDescent="0.25">
      <c r="A143" s="116"/>
      <c r="B143" s="132"/>
      <c r="C143" s="40" t="s">
        <v>7</v>
      </c>
      <c r="D143" s="54">
        <v>62.28</v>
      </c>
      <c r="E143" s="54">
        <v>59.337980000000002</v>
      </c>
      <c r="F143" s="54">
        <f>'[2]приложение 2'!$I$93</f>
        <v>0</v>
      </c>
      <c r="G143" s="54">
        <f>'[2]приложение 2'!$J$93</f>
        <v>0</v>
      </c>
      <c r="H143" s="54">
        <v>0</v>
      </c>
      <c r="I143" s="54">
        <f>G143</f>
        <v>0</v>
      </c>
      <c r="J143" s="54">
        <f>I143-H143</f>
        <v>0</v>
      </c>
      <c r="K143" s="54">
        <v>0</v>
      </c>
      <c r="L143" s="54">
        <v>0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54">
        <v>0</v>
      </c>
      <c r="S143" s="54">
        <f t="shared" si="55"/>
        <v>0</v>
      </c>
      <c r="T143" s="54">
        <v>0</v>
      </c>
      <c r="U143" s="54">
        <v>0</v>
      </c>
      <c r="V143" s="41"/>
    </row>
    <row r="144" spans="1:22" hidden="1" x14ac:dyDescent="0.25">
      <c r="A144" s="137"/>
      <c r="B144" s="133"/>
      <c r="C144" s="40" t="s">
        <v>8</v>
      </c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>
        <f t="shared" si="55"/>
        <v>0</v>
      </c>
      <c r="T144" s="54"/>
      <c r="U144" s="54"/>
      <c r="V144" s="41"/>
    </row>
    <row r="145" spans="1:22" ht="15" hidden="1" customHeight="1" x14ac:dyDescent="0.25">
      <c r="A145" s="115" t="s">
        <v>33</v>
      </c>
      <c r="B145" s="131" t="s">
        <v>29</v>
      </c>
      <c r="C145" s="40" t="s">
        <v>2</v>
      </c>
      <c r="D145" s="54">
        <f t="shared" ref="D145:E145" si="56">D150</f>
        <v>13060.247880000001</v>
      </c>
      <c r="E145" s="54">
        <f t="shared" si="56"/>
        <v>13060.247880000001</v>
      </c>
      <c r="F145" s="54">
        <f t="shared" ref="F145:U145" si="57">F150</f>
        <v>0</v>
      </c>
      <c r="G145" s="54">
        <f t="shared" si="57"/>
        <v>0</v>
      </c>
      <c r="H145" s="54">
        <f t="shared" si="57"/>
        <v>0</v>
      </c>
      <c r="I145" s="54">
        <f t="shared" si="57"/>
        <v>0</v>
      </c>
      <c r="J145" s="54">
        <f t="shared" si="57"/>
        <v>0</v>
      </c>
      <c r="K145" s="54">
        <f t="shared" si="57"/>
        <v>0</v>
      </c>
      <c r="L145" s="54">
        <f t="shared" si="57"/>
        <v>0</v>
      </c>
      <c r="M145" s="54">
        <f t="shared" si="57"/>
        <v>0</v>
      </c>
      <c r="N145" s="54">
        <f t="shared" si="57"/>
        <v>0</v>
      </c>
      <c r="O145" s="54">
        <f t="shared" si="57"/>
        <v>0</v>
      </c>
      <c r="P145" s="54">
        <f t="shared" si="57"/>
        <v>0</v>
      </c>
      <c r="Q145" s="54">
        <f t="shared" si="57"/>
        <v>0</v>
      </c>
      <c r="R145" s="54">
        <f t="shared" si="57"/>
        <v>0</v>
      </c>
      <c r="S145" s="54">
        <f t="shared" si="55"/>
        <v>0</v>
      </c>
      <c r="T145" s="54">
        <f t="shared" si="57"/>
        <v>0</v>
      </c>
      <c r="U145" s="54">
        <f t="shared" si="57"/>
        <v>0</v>
      </c>
      <c r="V145" s="41"/>
    </row>
    <row r="146" spans="1:22" hidden="1" x14ac:dyDescent="0.25">
      <c r="A146" s="116"/>
      <c r="B146" s="132"/>
      <c r="C146" s="40" t="s">
        <v>3</v>
      </c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>
        <f t="shared" si="55"/>
        <v>0</v>
      </c>
      <c r="T146" s="54"/>
      <c r="U146" s="54"/>
      <c r="V146" s="41"/>
    </row>
    <row r="147" spans="1:22" hidden="1" x14ac:dyDescent="0.25">
      <c r="A147" s="116"/>
      <c r="B147" s="132"/>
      <c r="C147" s="41" t="s">
        <v>4</v>
      </c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>
        <f t="shared" si="55"/>
        <v>0</v>
      </c>
      <c r="T147" s="54"/>
      <c r="U147" s="54"/>
      <c r="V147" s="41"/>
    </row>
    <row r="148" spans="1:22" hidden="1" x14ac:dyDescent="0.25">
      <c r="A148" s="116"/>
      <c r="B148" s="132"/>
      <c r="C148" s="40" t="s">
        <v>5</v>
      </c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>
        <f t="shared" si="55"/>
        <v>0</v>
      </c>
      <c r="T148" s="54"/>
      <c r="U148" s="54"/>
      <c r="V148" s="41"/>
    </row>
    <row r="149" spans="1:22" hidden="1" x14ac:dyDescent="0.25">
      <c r="A149" s="116"/>
      <c r="B149" s="132"/>
      <c r="C149" s="40" t="s">
        <v>6</v>
      </c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>
        <f t="shared" si="55"/>
        <v>0</v>
      </c>
      <c r="T149" s="54"/>
      <c r="U149" s="54"/>
      <c r="V149" s="41"/>
    </row>
    <row r="150" spans="1:22" hidden="1" x14ac:dyDescent="0.25">
      <c r="A150" s="116"/>
      <c r="B150" s="132"/>
      <c r="C150" s="40" t="s">
        <v>7</v>
      </c>
      <c r="D150" s="54">
        <v>13060.247880000001</v>
      </c>
      <c r="E150" s="54">
        <v>13060.247880000001</v>
      </c>
      <c r="F150" s="54">
        <v>0</v>
      </c>
      <c r="G150" s="54">
        <v>0</v>
      </c>
      <c r="H150" s="54">
        <v>0</v>
      </c>
      <c r="I150" s="54">
        <v>0</v>
      </c>
      <c r="J150" s="54">
        <f>I150-H150</f>
        <v>0</v>
      </c>
      <c r="K150" s="54">
        <v>0</v>
      </c>
      <c r="L150" s="54">
        <v>0</v>
      </c>
      <c r="M150" s="54">
        <v>0</v>
      </c>
      <c r="N150" s="54">
        <v>0</v>
      </c>
      <c r="O150" s="54">
        <v>0</v>
      </c>
      <c r="P150" s="54">
        <v>0</v>
      </c>
      <c r="Q150" s="54">
        <v>0</v>
      </c>
      <c r="R150" s="54">
        <v>0</v>
      </c>
      <c r="S150" s="54">
        <f t="shared" si="55"/>
        <v>0</v>
      </c>
      <c r="T150" s="54">
        <v>0</v>
      </c>
      <c r="U150" s="54">
        <v>0</v>
      </c>
      <c r="V150" s="41"/>
    </row>
    <row r="151" spans="1:22" hidden="1" x14ac:dyDescent="0.25">
      <c r="A151" s="137"/>
      <c r="B151" s="133"/>
      <c r="C151" s="40" t="s">
        <v>8</v>
      </c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>
        <f t="shared" si="55"/>
        <v>0</v>
      </c>
      <c r="T151" s="54"/>
      <c r="U151" s="54"/>
      <c r="V151" s="41"/>
    </row>
    <row r="152" spans="1:22" s="14" customFormat="1" ht="15" hidden="1" customHeight="1" x14ac:dyDescent="0.25">
      <c r="A152" s="115" t="s">
        <v>34</v>
      </c>
      <c r="B152" s="131" t="s">
        <v>122</v>
      </c>
      <c r="C152" s="40" t="s">
        <v>2</v>
      </c>
      <c r="D152" s="54">
        <f t="shared" ref="D152:E152" si="58">D157</f>
        <v>1306.2940000000001</v>
      </c>
      <c r="E152" s="54">
        <f t="shared" si="58"/>
        <v>1306.2940000000001</v>
      </c>
      <c r="F152" s="54">
        <f t="shared" ref="F152:U152" si="59">F157</f>
        <v>0</v>
      </c>
      <c r="G152" s="54">
        <f t="shared" si="59"/>
        <v>0</v>
      </c>
      <c r="H152" s="54">
        <f t="shared" si="59"/>
        <v>0</v>
      </c>
      <c r="I152" s="54">
        <f t="shared" si="59"/>
        <v>0</v>
      </c>
      <c r="J152" s="54">
        <f t="shared" si="59"/>
        <v>0</v>
      </c>
      <c r="K152" s="54">
        <f t="shared" si="59"/>
        <v>0</v>
      </c>
      <c r="L152" s="54">
        <f t="shared" si="59"/>
        <v>0</v>
      </c>
      <c r="M152" s="54">
        <f t="shared" si="59"/>
        <v>0</v>
      </c>
      <c r="N152" s="54">
        <f t="shared" si="59"/>
        <v>0</v>
      </c>
      <c r="O152" s="54">
        <f t="shared" si="59"/>
        <v>0</v>
      </c>
      <c r="P152" s="54">
        <f t="shared" si="59"/>
        <v>0</v>
      </c>
      <c r="Q152" s="54">
        <f t="shared" si="59"/>
        <v>0</v>
      </c>
      <c r="R152" s="54">
        <f t="shared" si="59"/>
        <v>0</v>
      </c>
      <c r="S152" s="54">
        <f t="shared" si="55"/>
        <v>0</v>
      </c>
      <c r="T152" s="54">
        <f t="shared" si="59"/>
        <v>0</v>
      </c>
      <c r="U152" s="54">
        <f t="shared" si="59"/>
        <v>0</v>
      </c>
      <c r="V152" s="13"/>
    </row>
    <row r="153" spans="1:22" s="14" customFormat="1" hidden="1" x14ac:dyDescent="0.25">
      <c r="A153" s="116"/>
      <c r="B153" s="132"/>
      <c r="C153" s="40" t="s">
        <v>3</v>
      </c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>
        <f t="shared" si="55"/>
        <v>0</v>
      </c>
      <c r="T153" s="54"/>
      <c r="U153" s="54"/>
      <c r="V153" s="13"/>
    </row>
    <row r="154" spans="1:22" s="14" customFormat="1" hidden="1" x14ac:dyDescent="0.25">
      <c r="A154" s="116"/>
      <c r="B154" s="132"/>
      <c r="C154" s="41" t="s">
        <v>4</v>
      </c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>
        <f t="shared" si="55"/>
        <v>0</v>
      </c>
      <c r="T154" s="54"/>
      <c r="U154" s="54"/>
      <c r="V154" s="13"/>
    </row>
    <row r="155" spans="1:22" s="14" customFormat="1" hidden="1" x14ac:dyDescent="0.25">
      <c r="A155" s="116"/>
      <c r="B155" s="132"/>
      <c r="C155" s="40" t="s">
        <v>5</v>
      </c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>
        <f t="shared" si="55"/>
        <v>0</v>
      </c>
      <c r="T155" s="54"/>
      <c r="U155" s="54"/>
      <c r="V155" s="13"/>
    </row>
    <row r="156" spans="1:22" s="14" customFormat="1" hidden="1" x14ac:dyDescent="0.25">
      <c r="A156" s="116"/>
      <c r="B156" s="132"/>
      <c r="C156" s="40" t="s">
        <v>6</v>
      </c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>
        <f t="shared" si="55"/>
        <v>0</v>
      </c>
      <c r="T156" s="54"/>
      <c r="U156" s="54"/>
      <c r="V156" s="13"/>
    </row>
    <row r="157" spans="1:22" s="14" customFormat="1" hidden="1" x14ac:dyDescent="0.25">
      <c r="A157" s="116"/>
      <c r="B157" s="132"/>
      <c r="C157" s="40" t="s">
        <v>7</v>
      </c>
      <c r="D157" s="54">
        <v>1306.2940000000001</v>
      </c>
      <c r="E157" s="54">
        <v>1306.2940000000001</v>
      </c>
      <c r="F157" s="54">
        <v>0</v>
      </c>
      <c r="G157" s="54">
        <v>0</v>
      </c>
      <c r="H157" s="54">
        <v>0</v>
      </c>
      <c r="I157" s="54">
        <v>0</v>
      </c>
      <c r="J157" s="54">
        <f>I157-H157</f>
        <v>0</v>
      </c>
      <c r="K157" s="54">
        <v>0</v>
      </c>
      <c r="L157" s="54">
        <v>0</v>
      </c>
      <c r="M157" s="54">
        <v>0</v>
      </c>
      <c r="N157" s="54">
        <v>0</v>
      </c>
      <c r="O157" s="54">
        <v>0</v>
      </c>
      <c r="P157" s="54">
        <v>0</v>
      </c>
      <c r="Q157" s="54">
        <v>0</v>
      </c>
      <c r="R157" s="54">
        <v>0</v>
      </c>
      <c r="S157" s="54">
        <f t="shared" si="55"/>
        <v>0</v>
      </c>
      <c r="T157" s="54">
        <v>0</v>
      </c>
      <c r="U157" s="54">
        <v>0</v>
      </c>
      <c r="V157" s="13"/>
    </row>
    <row r="158" spans="1:22" s="14" customFormat="1" hidden="1" x14ac:dyDescent="0.25">
      <c r="A158" s="137"/>
      <c r="B158" s="133"/>
      <c r="C158" s="40" t="s">
        <v>8</v>
      </c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>
        <f t="shared" si="55"/>
        <v>0</v>
      </c>
      <c r="T158" s="54"/>
      <c r="U158" s="54"/>
      <c r="V158" s="13"/>
    </row>
    <row r="159" spans="1:22" s="14" customFormat="1" ht="26.25" customHeight="1" x14ac:dyDescent="0.25">
      <c r="A159" s="115" t="s">
        <v>31</v>
      </c>
      <c r="B159" s="131" t="s">
        <v>123</v>
      </c>
      <c r="C159" s="40" t="s">
        <v>2</v>
      </c>
      <c r="D159" s="54">
        <f t="shared" ref="D159:E159" si="60">D164</f>
        <v>10987.89846</v>
      </c>
      <c r="E159" s="54">
        <f t="shared" si="60"/>
        <v>10243.793970000001</v>
      </c>
      <c r="F159" s="54">
        <f t="shared" ref="F159:U159" si="61">F164</f>
        <v>3485.4624599999997</v>
      </c>
      <c r="G159" s="54">
        <f t="shared" si="61"/>
        <v>3485.4624599999997</v>
      </c>
      <c r="H159" s="54">
        <f t="shared" si="61"/>
        <v>11907.449500000001</v>
      </c>
      <c r="I159" s="54">
        <f t="shared" si="61"/>
        <v>9730.2295599999998</v>
      </c>
      <c r="J159" s="54">
        <f t="shared" si="61"/>
        <v>-2177.2199400000009</v>
      </c>
      <c r="K159" s="54">
        <f t="shared" si="61"/>
        <v>0</v>
      </c>
      <c r="L159" s="54">
        <f t="shared" si="61"/>
        <v>0</v>
      </c>
      <c r="M159" s="54">
        <f t="shared" si="61"/>
        <v>0</v>
      </c>
      <c r="N159" s="54">
        <f t="shared" si="61"/>
        <v>0</v>
      </c>
      <c r="O159" s="54">
        <f t="shared" si="61"/>
        <v>2530</v>
      </c>
      <c r="P159" s="54">
        <f t="shared" si="61"/>
        <v>2425.1054100000001</v>
      </c>
      <c r="Q159" s="54">
        <f t="shared" si="61"/>
        <v>6594.94733</v>
      </c>
      <c r="R159" s="54">
        <f t="shared" si="61"/>
        <v>6594.94733</v>
      </c>
      <c r="S159" s="54">
        <f t="shared" si="55"/>
        <v>0</v>
      </c>
      <c r="T159" s="54">
        <f t="shared" si="61"/>
        <v>3700.48522</v>
      </c>
      <c r="U159" s="54">
        <f t="shared" si="61"/>
        <v>0</v>
      </c>
      <c r="V159" s="41"/>
    </row>
    <row r="160" spans="1:22" s="14" customFormat="1" ht="26.25" customHeight="1" x14ac:dyDescent="0.25">
      <c r="A160" s="116"/>
      <c r="B160" s="132"/>
      <c r="C160" s="40" t="s">
        <v>3</v>
      </c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41"/>
    </row>
    <row r="161" spans="1:22" s="14" customFormat="1" ht="26.25" customHeight="1" x14ac:dyDescent="0.25">
      <c r="A161" s="116"/>
      <c r="B161" s="132"/>
      <c r="C161" s="41" t="s">
        <v>4</v>
      </c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41"/>
    </row>
    <row r="162" spans="1:22" s="14" customFormat="1" ht="26.25" customHeight="1" x14ac:dyDescent="0.25">
      <c r="A162" s="116"/>
      <c r="B162" s="132"/>
      <c r="C162" s="40" t="s">
        <v>5</v>
      </c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41"/>
    </row>
    <row r="163" spans="1:22" s="14" customFormat="1" ht="26.25" customHeight="1" x14ac:dyDescent="0.25">
      <c r="A163" s="116"/>
      <c r="B163" s="132"/>
      <c r="C163" s="40" t="s">
        <v>6</v>
      </c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41"/>
    </row>
    <row r="164" spans="1:22" s="14" customFormat="1" ht="26.25" customHeight="1" x14ac:dyDescent="0.25">
      <c r="A164" s="116"/>
      <c r="B164" s="132"/>
      <c r="C164" s="40" t="s">
        <v>7</v>
      </c>
      <c r="D164" s="54">
        <v>10987.89846</v>
      </c>
      <c r="E164" s="54">
        <v>10243.793970000001</v>
      </c>
      <c r="F164" s="54">
        <f>'[2]приложение 2'!$I$128</f>
        <v>3485.4624599999997</v>
      </c>
      <c r="G164" s="54">
        <f>'[2]приложение 2'!$J$128</f>
        <v>3485.4624599999997</v>
      </c>
      <c r="H164" s="54">
        <f>[3]Бюджет!$G$19/1000</f>
        <v>11907.449500000001</v>
      </c>
      <c r="I164" s="54">
        <f>[3]Бюджет!$H$19/1000</f>
        <v>9730.2295599999998</v>
      </c>
      <c r="J164" s="54">
        <f>I164-H164</f>
        <v>-2177.2199400000009</v>
      </c>
      <c r="K164" s="54">
        <v>0</v>
      </c>
      <c r="L164" s="54">
        <v>0</v>
      </c>
      <c r="M164" s="54">
        <v>0</v>
      </c>
      <c r="N164" s="54">
        <v>0</v>
      </c>
      <c r="O164" s="54">
        <v>2530</v>
      </c>
      <c r="P164" s="54">
        <v>2425.1054100000001</v>
      </c>
      <c r="Q164" s="54">
        <v>6594.94733</v>
      </c>
      <c r="R164" s="54">
        <v>6594.94733</v>
      </c>
      <c r="S164" s="54">
        <f t="shared" si="55"/>
        <v>0</v>
      </c>
      <c r="T164" s="54">
        <v>3700.48522</v>
      </c>
      <c r="U164" s="54">
        <v>0</v>
      </c>
      <c r="V164" s="41"/>
    </row>
    <row r="165" spans="1:22" s="14" customFormat="1" ht="26.25" customHeight="1" x14ac:dyDescent="0.25">
      <c r="A165" s="137"/>
      <c r="B165" s="133"/>
      <c r="C165" s="40" t="s">
        <v>8</v>
      </c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41"/>
    </row>
    <row r="166" spans="1:22" ht="15" customHeight="1" x14ac:dyDescent="0.25">
      <c r="A166" s="115" t="s">
        <v>32</v>
      </c>
      <c r="B166" s="131" t="s">
        <v>10</v>
      </c>
      <c r="C166" s="40" t="s">
        <v>2</v>
      </c>
      <c r="D166" s="54">
        <f t="shared" ref="D166:E166" si="62">D171</f>
        <v>1728.7625700000001</v>
      </c>
      <c r="E166" s="54">
        <f t="shared" si="62"/>
        <v>1728.7625700000001</v>
      </c>
      <c r="F166" s="54">
        <f t="shared" ref="F166:U166" si="63">F171</f>
        <v>844.59079000000008</v>
      </c>
      <c r="G166" s="54">
        <f t="shared" si="63"/>
        <v>844.59079000000008</v>
      </c>
      <c r="H166" s="54">
        <f t="shared" si="63"/>
        <v>1737.4439</v>
      </c>
      <c r="I166" s="54">
        <f t="shared" si="63"/>
        <v>1737.4439</v>
      </c>
      <c r="J166" s="54">
        <f t="shared" si="63"/>
        <v>0</v>
      </c>
      <c r="K166" s="54">
        <f t="shared" si="63"/>
        <v>583.97618</v>
      </c>
      <c r="L166" s="54">
        <f t="shared" si="63"/>
        <v>583.97618</v>
      </c>
      <c r="M166" s="54">
        <f t="shared" si="63"/>
        <v>936.29236000000003</v>
      </c>
      <c r="N166" s="54">
        <f t="shared" si="63"/>
        <v>936.29236000000003</v>
      </c>
      <c r="O166" s="54">
        <f t="shared" si="63"/>
        <v>936.29236000000003</v>
      </c>
      <c r="P166" s="54">
        <f t="shared" si="63"/>
        <v>936.29236000000003</v>
      </c>
      <c r="Q166" s="54">
        <f t="shared" si="63"/>
        <v>1737.44974</v>
      </c>
      <c r="R166" s="54">
        <f t="shared" si="63"/>
        <v>1737.44974</v>
      </c>
      <c r="S166" s="54">
        <f t="shared" si="55"/>
        <v>0</v>
      </c>
      <c r="T166" s="54">
        <f t="shared" si="63"/>
        <v>1737.44974</v>
      </c>
      <c r="U166" s="54">
        <f t="shared" si="63"/>
        <v>1737.44974</v>
      </c>
      <c r="V166" s="41"/>
    </row>
    <row r="167" spans="1:22" x14ac:dyDescent="0.25">
      <c r="A167" s="116"/>
      <c r="B167" s="132"/>
      <c r="C167" s="40" t="s">
        <v>3</v>
      </c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41"/>
    </row>
    <row r="168" spans="1:22" x14ac:dyDescent="0.25">
      <c r="A168" s="116"/>
      <c r="B168" s="132"/>
      <c r="C168" s="41" t="s">
        <v>4</v>
      </c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41"/>
    </row>
    <row r="169" spans="1:22" x14ac:dyDescent="0.25">
      <c r="A169" s="116"/>
      <c r="B169" s="132"/>
      <c r="C169" s="40" t="s">
        <v>5</v>
      </c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41"/>
    </row>
    <row r="170" spans="1:22" x14ac:dyDescent="0.25">
      <c r="A170" s="116"/>
      <c r="B170" s="132"/>
      <c r="C170" s="40" t="s">
        <v>6</v>
      </c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41"/>
    </row>
    <row r="171" spans="1:22" x14ac:dyDescent="0.25">
      <c r="A171" s="116"/>
      <c r="B171" s="132"/>
      <c r="C171" s="40" t="s">
        <v>7</v>
      </c>
      <c r="D171" s="54">
        <v>1728.7625700000001</v>
      </c>
      <c r="E171" s="54">
        <v>1728.7625700000001</v>
      </c>
      <c r="F171" s="54">
        <f>'[2]приложение 2'!$I$107</f>
        <v>844.59079000000008</v>
      </c>
      <c r="G171" s="54">
        <f>'[2]приложение 2'!$J$107</f>
        <v>844.59079000000008</v>
      </c>
      <c r="H171" s="54">
        <f>[3]Бюджет!$G$25/1000</f>
        <v>1737.4439</v>
      </c>
      <c r="I171" s="54">
        <f>[3]Бюджет!$H$25/1000</f>
        <v>1737.4439</v>
      </c>
      <c r="J171" s="54">
        <f>I171-H171</f>
        <v>0</v>
      </c>
      <c r="K171" s="54">
        <v>583.97618</v>
      </c>
      <c r="L171" s="54">
        <v>583.97618</v>
      </c>
      <c r="M171" s="54">
        <v>936.29236000000003</v>
      </c>
      <c r="N171" s="54">
        <v>936.29236000000003</v>
      </c>
      <c r="O171" s="54">
        <v>936.29236000000003</v>
      </c>
      <c r="P171" s="54">
        <v>936.29236000000003</v>
      </c>
      <c r="Q171" s="54">
        <v>1737.44974</v>
      </c>
      <c r="R171" s="54">
        <v>1737.44974</v>
      </c>
      <c r="S171" s="54">
        <f t="shared" si="55"/>
        <v>0</v>
      </c>
      <c r="T171" s="54">
        <v>1737.44974</v>
      </c>
      <c r="U171" s="54">
        <v>1737.44974</v>
      </c>
      <c r="V171" s="41"/>
    </row>
    <row r="172" spans="1:22" x14ac:dyDescent="0.25">
      <c r="A172" s="137"/>
      <c r="B172" s="133"/>
      <c r="C172" s="40" t="s">
        <v>8</v>
      </c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41"/>
    </row>
    <row r="173" spans="1:22" ht="15" customHeight="1" x14ac:dyDescent="0.25">
      <c r="A173" s="115" t="s">
        <v>33</v>
      </c>
      <c r="B173" s="131" t="s">
        <v>9</v>
      </c>
      <c r="C173" s="40" t="s">
        <v>2</v>
      </c>
      <c r="D173" s="54">
        <f t="shared" ref="D173:E173" si="64">D178</f>
        <v>1077.64591</v>
      </c>
      <c r="E173" s="54">
        <f t="shared" si="64"/>
        <v>1077.64591</v>
      </c>
      <c r="F173" s="54">
        <f t="shared" ref="F173:U173" si="65">F178</f>
        <v>0</v>
      </c>
      <c r="G173" s="54">
        <f t="shared" si="65"/>
        <v>0</v>
      </c>
      <c r="H173" s="54">
        <f t="shared" si="65"/>
        <v>2496.1710699999999</v>
      </c>
      <c r="I173" s="54">
        <f t="shared" si="65"/>
        <v>2364.2716600000003</v>
      </c>
      <c r="J173" s="54">
        <f t="shared" si="65"/>
        <v>-131.89940999999953</v>
      </c>
      <c r="K173" s="54">
        <f t="shared" si="65"/>
        <v>0</v>
      </c>
      <c r="L173" s="54">
        <f t="shared" si="65"/>
        <v>0</v>
      </c>
      <c r="M173" s="54">
        <f t="shared" si="65"/>
        <v>0</v>
      </c>
      <c r="N173" s="54">
        <f t="shared" si="65"/>
        <v>0</v>
      </c>
      <c r="O173" s="54">
        <f t="shared" si="65"/>
        <v>479.39147000000003</v>
      </c>
      <c r="P173" s="54">
        <f t="shared" si="65"/>
        <v>479.39147000000003</v>
      </c>
      <c r="Q173" s="54">
        <f t="shared" si="65"/>
        <v>1523.13112</v>
      </c>
      <c r="R173" s="54">
        <f t="shared" si="65"/>
        <v>1523.13112</v>
      </c>
      <c r="S173" s="54">
        <f t="shared" si="55"/>
        <v>0</v>
      </c>
      <c r="T173" s="54">
        <f t="shared" si="65"/>
        <v>1082.9919</v>
      </c>
      <c r="U173" s="54">
        <f t="shared" si="65"/>
        <v>1082.9919</v>
      </c>
      <c r="V173" s="41"/>
    </row>
    <row r="174" spans="1:22" x14ac:dyDescent="0.25">
      <c r="A174" s="116"/>
      <c r="B174" s="132"/>
      <c r="C174" s="40" t="s">
        <v>3</v>
      </c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41"/>
    </row>
    <row r="175" spans="1:22" x14ac:dyDescent="0.25">
      <c r="A175" s="116"/>
      <c r="B175" s="132"/>
      <c r="C175" s="41" t="s">
        <v>4</v>
      </c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41"/>
    </row>
    <row r="176" spans="1:22" x14ac:dyDescent="0.25">
      <c r="A176" s="116"/>
      <c r="B176" s="132"/>
      <c r="C176" s="40" t="s">
        <v>5</v>
      </c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41"/>
    </row>
    <row r="177" spans="1:22" x14ac:dyDescent="0.25">
      <c r="A177" s="116"/>
      <c r="B177" s="132"/>
      <c r="C177" s="40" t="s">
        <v>6</v>
      </c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41"/>
    </row>
    <row r="178" spans="1:22" x14ac:dyDescent="0.25">
      <c r="A178" s="116"/>
      <c r="B178" s="132"/>
      <c r="C178" s="40" t="s">
        <v>7</v>
      </c>
      <c r="D178" s="54">
        <v>1077.64591</v>
      </c>
      <c r="E178" s="54">
        <v>1077.64591</v>
      </c>
      <c r="F178" s="54">
        <f>'[2]приложение 2'!$I$114</f>
        <v>0</v>
      </c>
      <c r="G178" s="54">
        <f>'[2]приложение 2'!$J$114</f>
        <v>0</v>
      </c>
      <c r="H178" s="54">
        <f>[3]Бюджет!$G$26/1000</f>
        <v>2496.1710699999999</v>
      </c>
      <c r="I178" s="54">
        <f>[3]Бюджет!$H$26/1000</f>
        <v>2364.2716600000003</v>
      </c>
      <c r="J178" s="54">
        <f>I178-H178</f>
        <v>-131.89940999999953</v>
      </c>
      <c r="K178" s="54">
        <v>0</v>
      </c>
      <c r="L178" s="54">
        <v>0</v>
      </c>
      <c r="M178" s="54">
        <v>0</v>
      </c>
      <c r="N178" s="54">
        <v>0</v>
      </c>
      <c r="O178" s="54">
        <v>479.39147000000003</v>
      </c>
      <c r="P178" s="54">
        <v>479.39147000000003</v>
      </c>
      <c r="Q178" s="54">
        <v>1523.13112</v>
      </c>
      <c r="R178" s="54">
        <v>1523.13112</v>
      </c>
      <c r="S178" s="54">
        <f t="shared" si="55"/>
        <v>0</v>
      </c>
      <c r="T178" s="54">
        <v>1082.9919</v>
      </c>
      <c r="U178" s="54">
        <v>1082.9919</v>
      </c>
      <c r="V178" s="41"/>
    </row>
    <row r="179" spans="1:22" x14ac:dyDescent="0.25">
      <c r="A179" s="137"/>
      <c r="B179" s="133"/>
      <c r="C179" s="40" t="s">
        <v>8</v>
      </c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41"/>
    </row>
    <row r="180" spans="1:22" ht="15" customHeight="1" x14ac:dyDescent="0.25">
      <c r="A180" s="115" t="s">
        <v>34</v>
      </c>
      <c r="B180" s="131" t="s">
        <v>46</v>
      </c>
      <c r="C180" s="40" t="s">
        <v>2</v>
      </c>
      <c r="D180" s="54">
        <f t="shared" ref="D180:E180" si="66">D185</f>
        <v>1468.9290599999999</v>
      </c>
      <c r="E180" s="54">
        <f t="shared" si="66"/>
        <v>1468.9290599999999</v>
      </c>
      <c r="F180" s="54">
        <f t="shared" ref="F180:U180" si="67">F185</f>
        <v>71.5</v>
      </c>
      <c r="G180" s="54">
        <f t="shared" si="67"/>
        <v>71.5</v>
      </c>
      <c r="H180" s="54">
        <f t="shared" si="67"/>
        <v>697.87959999999998</v>
      </c>
      <c r="I180" s="54">
        <f t="shared" si="67"/>
        <v>697.87959999999998</v>
      </c>
      <c r="J180" s="54">
        <f t="shared" si="67"/>
        <v>0</v>
      </c>
      <c r="K180" s="54">
        <f t="shared" si="67"/>
        <v>0</v>
      </c>
      <c r="L180" s="54">
        <f t="shared" si="67"/>
        <v>0</v>
      </c>
      <c r="M180" s="54">
        <f t="shared" si="67"/>
        <v>625.4</v>
      </c>
      <c r="N180" s="54">
        <f t="shared" si="67"/>
        <v>625.4</v>
      </c>
      <c r="O180" s="54">
        <f t="shared" si="67"/>
        <v>723.8</v>
      </c>
      <c r="P180" s="54">
        <f t="shared" si="67"/>
        <v>723.8</v>
      </c>
      <c r="Q180" s="54">
        <f t="shared" si="67"/>
        <v>969.15215000000001</v>
      </c>
      <c r="R180" s="54">
        <f t="shared" si="67"/>
        <v>969.15215000000001</v>
      </c>
      <c r="S180" s="54">
        <f t="shared" si="55"/>
        <v>0</v>
      </c>
      <c r="T180" s="54">
        <f t="shared" si="67"/>
        <v>621.36</v>
      </c>
      <c r="U180" s="54">
        <f t="shared" si="67"/>
        <v>621.36</v>
      </c>
      <c r="V180" s="41"/>
    </row>
    <row r="181" spans="1:22" x14ac:dyDescent="0.25">
      <c r="A181" s="116"/>
      <c r="B181" s="132"/>
      <c r="C181" s="40" t="s">
        <v>3</v>
      </c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41"/>
    </row>
    <row r="182" spans="1:22" x14ac:dyDescent="0.25">
      <c r="A182" s="116"/>
      <c r="B182" s="132"/>
      <c r="C182" s="41" t="s">
        <v>4</v>
      </c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41"/>
    </row>
    <row r="183" spans="1:22" x14ac:dyDescent="0.25">
      <c r="A183" s="116"/>
      <c r="B183" s="132"/>
      <c r="C183" s="40" t="s">
        <v>5</v>
      </c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41"/>
    </row>
    <row r="184" spans="1:22" x14ac:dyDescent="0.25">
      <c r="A184" s="116"/>
      <c r="B184" s="132"/>
      <c r="C184" s="40" t="s">
        <v>6</v>
      </c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41"/>
    </row>
    <row r="185" spans="1:22" x14ac:dyDescent="0.25">
      <c r="A185" s="116"/>
      <c r="B185" s="132"/>
      <c r="C185" s="40" t="s">
        <v>7</v>
      </c>
      <c r="D185" s="54">
        <v>1468.9290599999999</v>
      </c>
      <c r="E185" s="54">
        <v>1468.9290599999999</v>
      </c>
      <c r="F185" s="54">
        <f>'[2]приложение 2'!$I$121</f>
        <v>71.5</v>
      </c>
      <c r="G185" s="54">
        <f>'[2]приложение 2'!$J$121</f>
        <v>71.5</v>
      </c>
      <c r="H185" s="54">
        <f>[3]Бюджет!$G$27/1000</f>
        <v>697.87959999999998</v>
      </c>
      <c r="I185" s="54">
        <f>[3]Бюджет!$H$27/1000</f>
        <v>697.87959999999998</v>
      </c>
      <c r="J185" s="54">
        <f>I185-H185</f>
        <v>0</v>
      </c>
      <c r="K185" s="54">
        <v>0</v>
      </c>
      <c r="L185" s="54">
        <v>0</v>
      </c>
      <c r="M185" s="54">
        <v>625.4</v>
      </c>
      <c r="N185" s="54">
        <v>625.4</v>
      </c>
      <c r="O185" s="54">
        <v>723.8</v>
      </c>
      <c r="P185" s="54">
        <v>723.8</v>
      </c>
      <c r="Q185" s="54">
        <v>969.15215000000001</v>
      </c>
      <c r="R185" s="54">
        <v>969.15215000000001</v>
      </c>
      <c r="S185" s="54">
        <f t="shared" si="55"/>
        <v>0</v>
      </c>
      <c r="T185" s="54">
        <v>621.36</v>
      </c>
      <c r="U185" s="54">
        <v>621.36</v>
      </c>
      <c r="V185" s="41"/>
    </row>
    <row r="186" spans="1:22" x14ac:dyDescent="0.25">
      <c r="A186" s="137"/>
      <c r="B186" s="133"/>
      <c r="C186" s="40" t="s">
        <v>8</v>
      </c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41"/>
    </row>
    <row r="187" spans="1:22" ht="15" hidden="1" customHeight="1" x14ac:dyDescent="0.25">
      <c r="A187" s="115" t="s">
        <v>54</v>
      </c>
      <c r="B187" s="131" t="s">
        <v>126</v>
      </c>
      <c r="C187" s="40" t="s">
        <v>2</v>
      </c>
      <c r="D187" s="54">
        <f t="shared" ref="D187:U187" si="68">D192</f>
        <v>0</v>
      </c>
      <c r="E187" s="54">
        <f t="shared" si="68"/>
        <v>0</v>
      </c>
      <c r="F187" s="54">
        <f t="shared" si="68"/>
        <v>0</v>
      </c>
      <c r="G187" s="54">
        <f t="shared" si="68"/>
        <v>0</v>
      </c>
      <c r="H187" s="54">
        <f t="shared" si="68"/>
        <v>0</v>
      </c>
      <c r="I187" s="54">
        <f t="shared" si="68"/>
        <v>0</v>
      </c>
      <c r="J187" s="54">
        <f t="shared" si="68"/>
        <v>0</v>
      </c>
      <c r="K187" s="54">
        <f t="shared" si="68"/>
        <v>0</v>
      </c>
      <c r="L187" s="54">
        <f t="shared" si="68"/>
        <v>0</v>
      </c>
      <c r="M187" s="54">
        <f t="shared" si="68"/>
        <v>0</v>
      </c>
      <c r="N187" s="54">
        <f t="shared" si="68"/>
        <v>0</v>
      </c>
      <c r="O187" s="54">
        <f t="shared" si="68"/>
        <v>0</v>
      </c>
      <c r="P187" s="54">
        <f t="shared" si="68"/>
        <v>0</v>
      </c>
      <c r="Q187" s="54">
        <f t="shared" si="68"/>
        <v>0</v>
      </c>
      <c r="R187" s="54">
        <f t="shared" si="68"/>
        <v>0</v>
      </c>
      <c r="S187" s="54">
        <f t="shared" si="55"/>
        <v>0</v>
      </c>
      <c r="T187" s="54">
        <f t="shared" si="68"/>
        <v>0</v>
      </c>
      <c r="U187" s="54">
        <f t="shared" si="68"/>
        <v>0</v>
      </c>
      <c r="V187" s="41"/>
    </row>
    <row r="188" spans="1:22" hidden="1" x14ac:dyDescent="0.25">
      <c r="A188" s="116"/>
      <c r="B188" s="132"/>
      <c r="C188" s="40" t="s">
        <v>3</v>
      </c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>
        <f t="shared" si="55"/>
        <v>0</v>
      </c>
      <c r="T188" s="54"/>
      <c r="U188" s="54"/>
      <c r="V188" s="41"/>
    </row>
    <row r="189" spans="1:22" hidden="1" x14ac:dyDescent="0.25">
      <c r="A189" s="116"/>
      <c r="B189" s="132"/>
      <c r="C189" s="41" t="s">
        <v>4</v>
      </c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>
        <f t="shared" si="55"/>
        <v>0</v>
      </c>
      <c r="T189" s="54"/>
      <c r="U189" s="54"/>
      <c r="V189" s="41"/>
    </row>
    <row r="190" spans="1:22" hidden="1" x14ac:dyDescent="0.25">
      <c r="A190" s="116"/>
      <c r="B190" s="132"/>
      <c r="C190" s="40" t="s">
        <v>5</v>
      </c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>
        <f t="shared" si="55"/>
        <v>0</v>
      </c>
      <c r="T190" s="54"/>
      <c r="U190" s="54"/>
      <c r="V190" s="41"/>
    </row>
    <row r="191" spans="1:22" hidden="1" x14ac:dyDescent="0.25">
      <c r="A191" s="116"/>
      <c r="B191" s="132"/>
      <c r="C191" s="40" t="s">
        <v>6</v>
      </c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>
        <f t="shared" si="55"/>
        <v>0</v>
      </c>
      <c r="T191" s="54"/>
      <c r="U191" s="54"/>
      <c r="V191" s="41"/>
    </row>
    <row r="192" spans="1:22" hidden="1" x14ac:dyDescent="0.25">
      <c r="A192" s="116"/>
      <c r="B192" s="132"/>
      <c r="C192" s="40" t="s">
        <v>7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f>G192</f>
        <v>0</v>
      </c>
      <c r="J192" s="54">
        <f t="shared" ref="J192" si="69">H192</f>
        <v>0</v>
      </c>
      <c r="K192" s="54">
        <v>0</v>
      </c>
      <c r="L192" s="54">
        <v>0</v>
      </c>
      <c r="M192" s="54">
        <v>0</v>
      </c>
      <c r="N192" s="54">
        <v>0</v>
      </c>
      <c r="O192" s="54">
        <v>0</v>
      </c>
      <c r="P192" s="54">
        <v>0</v>
      </c>
      <c r="Q192" s="54">
        <v>0</v>
      </c>
      <c r="R192" s="54">
        <v>0</v>
      </c>
      <c r="S192" s="54">
        <f t="shared" si="55"/>
        <v>0</v>
      </c>
      <c r="T192" s="54">
        <f>I192</f>
        <v>0</v>
      </c>
      <c r="U192" s="54">
        <f>J192</f>
        <v>0</v>
      </c>
      <c r="V192" s="41"/>
    </row>
    <row r="193" spans="1:22" hidden="1" x14ac:dyDescent="0.25">
      <c r="A193" s="137"/>
      <c r="B193" s="133"/>
      <c r="C193" s="40" t="s">
        <v>8</v>
      </c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>
        <f t="shared" si="55"/>
        <v>0</v>
      </c>
      <c r="T193" s="54"/>
      <c r="U193" s="54"/>
      <c r="V193" s="41"/>
    </row>
    <row r="194" spans="1:22" x14ac:dyDescent="0.25">
      <c r="A194" s="115" t="s">
        <v>35</v>
      </c>
      <c r="B194" s="131" t="s">
        <v>11</v>
      </c>
      <c r="C194" s="40" t="s">
        <v>2</v>
      </c>
      <c r="D194" s="54"/>
      <c r="E194" s="54"/>
      <c r="F194" s="54"/>
      <c r="G194" s="54"/>
      <c r="H194" s="54">
        <f>H199</f>
        <v>899.89883999999995</v>
      </c>
      <c r="I194" s="54">
        <f t="shared" ref="I194:U194" si="70">I199</f>
        <v>899.89883999999995</v>
      </c>
      <c r="J194" s="54">
        <f t="shared" si="70"/>
        <v>0</v>
      </c>
      <c r="K194" s="54">
        <f t="shared" si="70"/>
        <v>0</v>
      </c>
      <c r="L194" s="54">
        <f t="shared" si="70"/>
        <v>0</v>
      </c>
      <c r="M194" s="54">
        <f t="shared" si="70"/>
        <v>0</v>
      </c>
      <c r="N194" s="54">
        <f t="shared" si="70"/>
        <v>0</v>
      </c>
      <c r="O194" s="54">
        <f t="shared" si="70"/>
        <v>13149.584059999999</v>
      </c>
      <c r="P194" s="54">
        <f t="shared" si="70"/>
        <v>13149.584059999999</v>
      </c>
      <c r="Q194" s="54">
        <f t="shared" si="70"/>
        <v>25550.49466</v>
      </c>
      <c r="R194" s="54">
        <f t="shared" si="70"/>
        <v>13149.584059999999</v>
      </c>
      <c r="S194" s="54">
        <f t="shared" si="55"/>
        <v>-12400.910600000001</v>
      </c>
      <c r="T194" s="54">
        <f t="shared" si="70"/>
        <v>0</v>
      </c>
      <c r="U194" s="54">
        <f t="shared" si="70"/>
        <v>0</v>
      </c>
      <c r="V194" s="103" t="s">
        <v>184</v>
      </c>
    </row>
    <row r="195" spans="1:22" x14ac:dyDescent="0.25">
      <c r="A195" s="116"/>
      <c r="B195" s="132"/>
      <c r="C195" s="40" t="s">
        <v>3</v>
      </c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104"/>
    </row>
    <row r="196" spans="1:22" x14ac:dyDescent="0.25">
      <c r="A196" s="116"/>
      <c r="B196" s="132"/>
      <c r="C196" s="41" t="s">
        <v>4</v>
      </c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104"/>
    </row>
    <row r="197" spans="1:22" x14ac:dyDescent="0.25">
      <c r="A197" s="116"/>
      <c r="B197" s="132"/>
      <c r="C197" s="40" t="s">
        <v>5</v>
      </c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104"/>
    </row>
    <row r="198" spans="1:22" x14ac:dyDescent="0.25">
      <c r="A198" s="116"/>
      <c r="B198" s="132"/>
      <c r="C198" s="40" t="s">
        <v>6</v>
      </c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104"/>
    </row>
    <row r="199" spans="1:22" x14ac:dyDescent="0.25">
      <c r="A199" s="116"/>
      <c r="B199" s="132"/>
      <c r="C199" s="40" t="s">
        <v>7</v>
      </c>
      <c r="D199" s="54">
        <v>0</v>
      </c>
      <c r="E199" s="54">
        <v>0</v>
      </c>
      <c r="F199" s="54">
        <f>'[2]приложение 2'!$I$135</f>
        <v>0</v>
      </c>
      <c r="G199" s="54">
        <f>'[2]приложение 2'!$J$135</f>
        <v>0</v>
      </c>
      <c r="H199" s="54">
        <f>[3]Бюджет!$G$23/1000</f>
        <v>899.89883999999995</v>
      </c>
      <c r="I199" s="54">
        <f>[3]Бюджет!$H$23/1000</f>
        <v>899.89883999999995</v>
      </c>
      <c r="J199" s="54">
        <f>I199-H199</f>
        <v>0</v>
      </c>
      <c r="K199" s="54">
        <v>0</v>
      </c>
      <c r="L199" s="54">
        <v>0</v>
      </c>
      <c r="M199" s="54">
        <v>0</v>
      </c>
      <c r="N199" s="54">
        <v>0</v>
      </c>
      <c r="O199" s="54">
        <v>13149.584059999999</v>
      </c>
      <c r="P199" s="54">
        <v>13149.584059999999</v>
      </c>
      <c r="Q199" s="54">
        <v>25550.49466</v>
      </c>
      <c r="R199" s="54">
        <v>13149.584059999999</v>
      </c>
      <c r="S199" s="54">
        <f t="shared" si="55"/>
        <v>-12400.910600000001</v>
      </c>
      <c r="T199" s="54">
        <v>0</v>
      </c>
      <c r="U199" s="54">
        <v>0</v>
      </c>
      <c r="V199" s="104"/>
    </row>
    <row r="200" spans="1:22" x14ac:dyDescent="0.25">
      <c r="A200" s="137"/>
      <c r="B200" s="133"/>
      <c r="C200" s="40" t="s">
        <v>8</v>
      </c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105"/>
    </row>
    <row r="201" spans="1:22" hidden="1" x14ac:dyDescent="0.25">
      <c r="A201" s="115" t="s">
        <v>143</v>
      </c>
      <c r="B201" s="103" t="s">
        <v>135</v>
      </c>
      <c r="C201" s="40" t="s">
        <v>2</v>
      </c>
      <c r="D201" s="54">
        <f>D204</f>
        <v>0</v>
      </c>
      <c r="E201" s="54">
        <f t="shared" ref="E201:U201" si="71">E204</f>
        <v>0</v>
      </c>
      <c r="F201" s="54">
        <f t="shared" si="71"/>
        <v>0</v>
      </c>
      <c r="G201" s="54">
        <f t="shared" si="71"/>
        <v>0</v>
      </c>
      <c r="H201" s="54">
        <f t="shared" si="71"/>
        <v>0</v>
      </c>
      <c r="I201" s="54">
        <f t="shared" si="71"/>
        <v>0</v>
      </c>
      <c r="J201" s="54">
        <f t="shared" si="71"/>
        <v>0</v>
      </c>
      <c r="K201" s="54">
        <f t="shared" si="71"/>
        <v>0</v>
      </c>
      <c r="L201" s="54">
        <f t="shared" si="71"/>
        <v>0</v>
      </c>
      <c r="M201" s="54">
        <f t="shared" si="71"/>
        <v>0</v>
      </c>
      <c r="N201" s="54">
        <f t="shared" si="71"/>
        <v>0</v>
      </c>
      <c r="O201" s="54">
        <f t="shared" si="71"/>
        <v>0</v>
      </c>
      <c r="P201" s="54">
        <f t="shared" si="71"/>
        <v>0</v>
      </c>
      <c r="Q201" s="54">
        <f t="shared" si="71"/>
        <v>0</v>
      </c>
      <c r="R201" s="54">
        <f t="shared" si="71"/>
        <v>0</v>
      </c>
      <c r="S201" s="54">
        <f t="shared" si="55"/>
        <v>0</v>
      </c>
      <c r="T201" s="54">
        <f t="shared" si="71"/>
        <v>0</v>
      </c>
      <c r="U201" s="54">
        <f t="shared" si="71"/>
        <v>0</v>
      </c>
      <c r="V201" s="41"/>
    </row>
    <row r="202" spans="1:22" hidden="1" x14ac:dyDescent="0.25">
      <c r="A202" s="116"/>
      <c r="B202" s="104"/>
      <c r="C202" s="40" t="s">
        <v>3</v>
      </c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>
        <f t="shared" si="55"/>
        <v>0</v>
      </c>
      <c r="T202" s="54"/>
      <c r="U202" s="54"/>
      <c r="V202" s="41"/>
    </row>
    <row r="203" spans="1:22" hidden="1" x14ac:dyDescent="0.25">
      <c r="A203" s="116"/>
      <c r="B203" s="104"/>
      <c r="C203" s="41" t="s">
        <v>4</v>
      </c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>
        <f t="shared" si="55"/>
        <v>0</v>
      </c>
      <c r="T203" s="54"/>
      <c r="U203" s="54"/>
      <c r="V203" s="41"/>
    </row>
    <row r="204" spans="1:22" hidden="1" x14ac:dyDescent="0.25">
      <c r="A204" s="116"/>
      <c r="B204" s="104"/>
      <c r="C204" s="40" t="s">
        <v>5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f>G204</f>
        <v>0</v>
      </c>
      <c r="J204" s="54"/>
      <c r="K204" s="54">
        <v>0</v>
      </c>
      <c r="L204" s="54">
        <v>0</v>
      </c>
      <c r="M204" s="54">
        <v>0</v>
      </c>
      <c r="N204" s="54">
        <v>0</v>
      </c>
      <c r="O204" s="54">
        <v>0</v>
      </c>
      <c r="P204" s="54">
        <v>0</v>
      </c>
      <c r="Q204" s="54">
        <v>0</v>
      </c>
      <c r="R204" s="54">
        <v>0</v>
      </c>
      <c r="S204" s="54">
        <f t="shared" si="55"/>
        <v>0</v>
      </c>
      <c r="T204" s="54">
        <v>0</v>
      </c>
      <c r="U204" s="54">
        <v>0</v>
      </c>
      <c r="V204" s="41"/>
    </row>
    <row r="205" spans="1:22" hidden="1" x14ac:dyDescent="0.25">
      <c r="A205" s="116"/>
      <c r="B205" s="104"/>
      <c r="C205" s="40" t="s">
        <v>6</v>
      </c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>
        <f t="shared" ref="S205:S253" si="72">R205-Q205</f>
        <v>0</v>
      </c>
      <c r="T205" s="54"/>
      <c r="U205" s="54"/>
      <c r="V205" s="41"/>
    </row>
    <row r="206" spans="1:22" hidden="1" x14ac:dyDescent="0.25">
      <c r="A206" s="116"/>
      <c r="B206" s="104"/>
      <c r="C206" s="40" t="s">
        <v>7</v>
      </c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>
        <f t="shared" si="72"/>
        <v>0</v>
      </c>
      <c r="T206" s="54"/>
      <c r="U206" s="54"/>
      <c r="V206" s="41"/>
    </row>
    <row r="207" spans="1:22" hidden="1" x14ac:dyDescent="0.25">
      <c r="A207" s="137"/>
      <c r="B207" s="105"/>
      <c r="C207" s="40" t="s">
        <v>8</v>
      </c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>
        <f t="shared" si="72"/>
        <v>0</v>
      </c>
      <c r="T207" s="54"/>
      <c r="U207" s="54"/>
      <c r="V207" s="41"/>
    </row>
    <row r="208" spans="1:22" ht="59.25" customHeight="1" x14ac:dyDescent="0.25">
      <c r="A208" s="115" t="s">
        <v>36</v>
      </c>
      <c r="B208" s="185" t="s">
        <v>162</v>
      </c>
      <c r="C208" s="40" t="s">
        <v>2</v>
      </c>
      <c r="D208" s="54">
        <f t="shared" ref="D208:E208" si="73">D213</f>
        <v>26775.966670000002</v>
      </c>
      <c r="E208" s="54">
        <f t="shared" si="73"/>
        <v>22245.472409999998</v>
      </c>
      <c r="F208" s="54">
        <f t="shared" ref="F208:U208" si="74">F213</f>
        <v>9816.5161399999997</v>
      </c>
      <c r="G208" s="54">
        <f t="shared" si="74"/>
        <v>9816.5161399999997</v>
      </c>
      <c r="H208" s="54">
        <f t="shared" si="74"/>
        <v>26287.735960000002</v>
      </c>
      <c r="I208" s="54">
        <f t="shared" si="74"/>
        <v>25828.274989999998</v>
      </c>
      <c r="J208" s="54">
        <f t="shared" si="74"/>
        <v>-459.46097000000373</v>
      </c>
      <c r="K208" s="54">
        <f t="shared" si="74"/>
        <v>4190.8740799999996</v>
      </c>
      <c r="L208" s="54">
        <f t="shared" si="74"/>
        <v>4190.8740799999996</v>
      </c>
      <c r="M208" s="54">
        <f t="shared" si="74"/>
        <v>10815.84453</v>
      </c>
      <c r="N208" s="54">
        <f t="shared" si="74"/>
        <v>10167.82107</v>
      </c>
      <c r="O208" s="54">
        <f t="shared" si="74"/>
        <v>17359.448049999999</v>
      </c>
      <c r="P208" s="54">
        <f t="shared" si="74"/>
        <v>17359.348050000001</v>
      </c>
      <c r="Q208" s="54">
        <f t="shared" si="74"/>
        <v>34069.200219999999</v>
      </c>
      <c r="R208" s="54">
        <f t="shared" si="74"/>
        <v>24832.100170000002</v>
      </c>
      <c r="S208" s="54">
        <f t="shared" si="72"/>
        <v>-9237.1000499999973</v>
      </c>
      <c r="T208" s="54">
        <f t="shared" si="74"/>
        <v>21988.071680000001</v>
      </c>
      <c r="U208" s="54">
        <f t="shared" si="74"/>
        <v>35679.199999999997</v>
      </c>
      <c r="V208" s="118" t="s">
        <v>187</v>
      </c>
    </row>
    <row r="209" spans="1:22" ht="56.25" customHeight="1" x14ac:dyDescent="0.25">
      <c r="A209" s="116"/>
      <c r="B209" s="186"/>
      <c r="C209" s="40" t="s">
        <v>3</v>
      </c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119"/>
    </row>
    <row r="210" spans="1:22" ht="50.25" customHeight="1" x14ac:dyDescent="0.25">
      <c r="A210" s="116"/>
      <c r="B210" s="186"/>
      <c r="C210" s="41" t="s">
        <v>4</v>
      </c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119"/>
    </row>
    <row r="211" spans="1:22" ht="57" customHeight="1" x14ac:dyDescent="0.25">
      <c r="A211" s="116"/>
      <c r="B211" s="186"/>
      <c r="C211" s="40" t="s">
        <v>5</v>
      </c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119"/>
    </row>
    <row r="212" spans="1:22" ht="57" customHeight="1" x14ac:dyDescent="0.25">
      <c r="A212" s="116"/>
      <c r="B212" s="186"/>
      <c r="C212" s="40" t="s">
        <v>6</v>
      </c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119"/>
    </row>
    <row r="213" spans="1:22" ht="58.5" customHeight="1" x14ac:dyDescent="0.25">
      <c r="A213" s="116"/>
      <c r="B213" s="186"/>
      <c r="C213" s="40" t="s">
        <v>7</v>
      </c>
      <c r="D213" s="54">
        <v>26775.966670000002</v>
      </c>
      <c r="E213" s="54">
        <v>22245.472409999998</v>
      </c>
      <c r="F213" s="54">
        <f>'[2]приложение 2'!$I$149</f>
        <v>9816.5161399999997</v>
      </c>
      <c r="G213" s="54">
        <f>'[2]приложение 2'!$J$149</f>
        <v>9816.5161399999997</v>
      </c>
      <c r="H213" s="54">
        <f>[3]Бюджет!$G$13/1000</f>
        <v>26287.735960000002</v>
      </c>
      <c r="I213" s="54">
        <f>[3]Бюджет!$H$13/1000</f>
        <v>25828.274989999998</v>
      </c>
      <c r="J213" s="54">
        <f>I213-H213</f>
        <v>-459.46097000000373</v>
      </c>
      <c r="K213" s="54">
        <v>4190.8740799999996</v>
      </c>
      <c r="L213" s="54">
        <v>4190.8740799999996</v>
      </c>
      <c r="M213" s="54">
        <v>10815.84453</v>
      </c>
      <c r="N213" s="54">
        <v>10167.82107</v>
      </c>
      <c r="O213" s="54">
        <v>17359.448049999999</v>
      </c>
      <c r="P213" s="54">
        <v>17359.348050000001</v>
      </c>
      <c r="Q213" s="54">
        <v>34069.200219999999</v>
      </c>
      <c r="R213" s="54">
        <v>24832.100170000002</v>
      </c>
      <c r="S213" s="54">
        <f t="shared" si="72"/>
        <v>-9237.1000499999973</v>
      </c>
      <c r="T213" s="54">
        <v>21988.071680000001</v>
      </c>
      <c r="U213" s="54">
        <v>35679.199999999997</v>
      </c>
      <c r="V213" s="119"/>
    </row>
    <row r="214" spans="1:22" ht="52.5" customHeight="1" x14ac:dyDescent="0.25">
      <c r="A214" s="137"/>
      <c r="B214" s="187"/>
      <c r="C214" s="40" t="s">
        <v>8</v>
      </c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120"/>
    </row>
    <row r="215" spans="1:22" ht="15" customHeight="1" x14ac:dyDescent="0.25">
      <c r="A215" s="115" t="s">
        <v>37</v>
      </c>
      <c r="B215" s="185" t="s">
        <v>163</v>
      </c>
      <c r="C215" s="40" t="s">
        <v>2</v>
      </c>
      <c r="D215" s="54">
        <f t="shared" ref="D215:E215" si="75">D220</f>
        <v>34291</v>
      </c>
      <c r="E215" s="54">
        <f t="shared" si="75"/>
        <v>34290.918019999997</v>
      </c>
      <c r="F215" s="54">
        <f t="shared" ref="F215:U215" si="76">F220</f>
        <v>17320.745609999998</v>
      </c>
      <c r="G215" s="54">
        <f t="shared" si="76"/>
        <v>17320.745609999998</v>
      </c>
      <c r="H215" s="54">
        <f t="shared" si="76"/>
        <v>37506.699999999997</v>
      </c>
      <c r="I215" s="54">
        <f t="shared" si="76"/>
        <v>37417.678869999996</v>
      </c>
      <c r="J215" s="54">
        <f t="shared" si="76"/>
        <v>-89.021130000000994</v>
      </c>
      <c r="K215" s="54">
        <f t="shared" si="76"/>
        <v>6711.6894199999997</v>
      </c>
      <c r="L215" s="54">
        <f t="shared" si="76"/>
        <v>6711.6894199999997</v>
      </c>
      <c r="M215" s="54">
        <f t="shared" si="76"/>
        <v>17115.989389999999</v>
      </c>
      <c r="N215" s="54">
        <f t="shared" si="76"/>
        <v>17115.989389999999</v>
      </c>
      <c r="O215" s="54">
        <f t="shared" si="76"/>
        <v>27559.422040000001</v>
      </c>
      <c r="P215" s="54">
        <f t="shared" si="76"/>
        <v>27559.422040000001</v>
      </c>
      <c r="Q215" s="54">
        <f t="shared" si="76"/>
        <v>41524.800000000003</v>
      </c>
      <c r="R215" s="54">
        <f t="shared" si="76"/>
        <v>41524.727229999997</v>
      </c>
      <c r="S215" s="54">
        <f t="shared" si="72"/>
        <v>-7.2770000006130431E-2</v>
      </c>
      <c r="T215" s="54">
        <f t="shared" si="76"/>
        <v>56465.599999999999</v>
      </c>
      <c r="U215" s="54">
        <f t="shared" si="76"/>
        <v>41524.800000000003</v>
      </c>
      <c r="V215" s="103" t="s">
        <v>188</v>
      </c>
    </row>
    <row r="216" spans="1:22" x14ac:dyDescent="0.25">
      <c r="A216" s="116"/>
      <c r="B216" s="186"/>
      <c r="C216" s="40" t="s">
        <v>3</v>
      </c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104"/>
    </row>
    <row r="217" spans="1:22" x14ac:dyDescent="0.25">
      <c r="A217" s="116"/>
      <c r="B217" s="186"/>
      <c r="C217" s="41" t="s">
        <v>4</v>
      </c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104"/>
    </row>
    <row r="218" spans="1:22" x14ac:dyDescent="0.25">
      <c r="A218" s="116"/>
      <c r="B218" s="186"/>
      <c r="C218" s="40" t="s">
        <v>5</v>
      </c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104"/>
    </row>
    <row r="219" spans="1:22" ht="24.75" customHeight="1" x14ac:dyDescent="0.25">
      <c r="A219" s="116"/>
      <c r="B219" s="186"/>
      <c r="C219" s="40" t="s">
        <v>6</v>
      </c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104"/>
    </row>
    <row r="220" spans="1:22" ht="27" customHeight="1" x14ac:dyDescent="0.25">
      <c r="A220" s="116"/>
      <c r="B220" s="186"/>
      <c r="C220" s="40" t="s">
        <v>7</v>
      </c>
      <c r="D220" s="54">
        <v>34291</v>
      </c>
      <c r="E220" s="54">
        <v>34290.918019999997</v>
      </c>
      <c r="F220" s="54">
        <f>'[2]приложение 2'!$I$156</f>
        <v>17320.745609999998</v>
      </c>
      <c r="G220" s="54">
        <f>'[2]приложение 2'!$J$156</f>
        <v>17320.745609999998</v>
      </c>
      <c r="H220" s="54">
        <f>[3]Бюджет!$G$14/1000</f>
        <v>37506.699999999997</v>
      </c>
      <c r="I220" s="54">
        <f>[3]Бюджет!$H$14/1000</f>
        <v>37417.678869999996</v>
      </c>
      <c r="J220" s="54">
        <f>I220-H220</f>
        <v>-89.021130000000994</v>
      </c>
      <c r="K220" s="54">
        <v>6711.6894199999997</v>
      </c>
      <c r="L220" s="54">
        <v>6711.6894199999997</v>
      </c>
      <c r="M220" s="54">
        <v>17115.989389999999</v>
      </c>
      <c r="N220" s="54">
        <v>17115.989389999999</v>
      </c>
      <c r="O220" s="54">
        <v>27559.422040000001</v>
      </c>
      <c r="P220" s="54">
        <v>27559.422040000001</v>
      </c>
      <c r="Q220" s="54">
        <f>O220+13965.37796</f>
        <v>41524.800000000003</v>
      </c>
      <c r="R220" s="54">
        <v>41524.727229999997</v>
      </c>
      <c r="S220" s="54">
        <f t="shared" si="72"/>
        <v>-7.2770000006130431E-2</v>
      </c>
      <c r="T220" s="54">
        <v>56465.599999999999</v>
      </c>
      <c r="U220" s="54">
        <v>41524.800000000003</v>
      </c>
      <c r="V220" s="104"/>
    </row>
    <row r="221" spans="1:22" ht="21" customHeight="1" x14ac:dyDescent="0.25">
      <c r="A221" s="137"/>
      <c r="B221" s="187"/>
      <c r="C221" s="40" t="s">
        <v>8</v>
      </c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105"/>
    </row>
    <row r="222" spans="1:22" ht="15" customHeight="1" x14ac:dyDescent="0.25">
      <c r="A222" s="115" t="s">
        <v>166</v>
      </c>
      <c r="B222" s="185" t="s">
        <v>168</v>
      </c>
      <c r="C222" s="40" t="s">
        <v>2</v>
      </c>
      <c r="D222" s="54">
        <f t="shared" ref="D222:U222" si="77">D227</f>
        <v>34291</v>
      </c>
      <c r="E222" s="54">
        <f t="shared" si="77"/>
        <v>34290.918019999997</v>
      </c>
      <c r="F222" s="54">
        <f t="shared" si="77"/>
        <v>17320.745609999998</v>
      </c>
      <c r="G222" s="54">
        <f t="shared" si="77"/>
        <v>17320.745609999998</v>
      </c>
      <c r="H222" s="54">
        <f t="shared" si="77"/>
        <v>0</v>
      </c>
      <c r="I222" s="54">
        <f t="shared" si="77"/>
        <v>0</v>
      </c>
      <c r="J222" s="54">
        <f t="shared" si="77"/>
        <v>0</v>
      </c>
      <c r="K222" s="54">
        <f t="shared" si="77"/>
        <v>0</v>
      </c>
      <c r="L222" s="54">
        <f t="shared" si="77"/>
        <v>0</v>
      </c>
      <c r="M222" s="54">
        <f t="shared" si="77"/>
        <v>0</v>
      </c>
      <c r="N222" s="54">
        <f t="shared" si="77"/>
        <v>0</v>
      </c>
      <c r="O222" s="54">
        <f t="shared" si="77"/>
        <v>0</v>
      </c>
      <c r="P222" s="54">
        <f t="shared" si="77"/>
        <v>0</v>
      </c>
      <c r="Q222" s="54">
        <f t="shared" si="77"/>
        <v>6.6666600000000003</v>
      </c>
      <c r="R222" s="54">
        <f t="shared" si="77"/>
        <v>0</v>
      </c>
      <c r="S222" s="54">
        <f t="shared" si="72"/>
        <v>-6.6666600000000003</v>
      </c>
      <c r="T222" s="54">
        <f t="shared" si="77"/>
        <v>0</v>
      </c>
      <c r="U222" s="54">
        <f t="shared" si="77"/>
        <v>0</v>
      </c>
      <c r="V222" s="118" t="s">
        <v>185</v>
      </c>
    </row>
    <row r="223" spans="1:22" x14ac:dyDescent="0.25">
      <c r="A223" s="116"/>
      <c r="B223" s="186"/>
      <c r="C223" s="40" t="s">
        <v>3</v>
      </c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119"/>
    </row>
    <row r="224" spans="1:22" x14ac:dyDescent="0.25">
      <c r="A224" s="116"/>
      <c r="B224" s="186"/>
      <c r="C224" s="41" t="s">
        <v>4</v>
      </c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119"/>
    </row>
    <row r="225" spans="1:22" x14ac:dyDescent="0.25">
      <c r="A225" s="116"/>
      <c r="B225" s="186"/>
      <c r="C225" s="40" t="s">
        <v>5</v>
      </c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119"/>
    </row>
    <row r="226" spans="1:22" ht="18" customHeight="1" x14ac:dyDescent="0.25">
      <c r="A226" s="116"/>
      <c r="B226" s="186"/>
      <c r="C226" s="40" t="s">
        <v>6</v>
      </c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119"/>
    </row>
    <row r="227" spans="1:22" ht="18.75" customHeight="1" x14ac:dyDescent="0.25">
      <c r="A227" s="116"/>
      <c r="B227" s="186"/>
      <c r="C227" s="40" t="s">
        <v>7</v>
      </c>
      <c r="D227" s="54">
        <v>34291</v>
      </c>
      <c r="E227" s="54">
        <v>34290.918019999997</v>
      </c>
      <c r="F227" s="54">
        <f>'[2]приложение 2'!$I$156</f>
        <v>17320.745609999998</v>
      </c>
      <c r="G227" s="54">
        <f>'[2]приложение 2'!$J$156</f>
        <v>17320.745609999998</v>
      </c>
      <c r="H227" s="54">
        <v>0</v>
      </c>
      <c r="I227" s="54">
        <v>0</v>
      </c>
      <c r="J227" s="54">
        <f>I227-H227</f>
        <v>0</v>
      </c>
      <c r="K227" s="54">
        <v>0</v>
      </c>
      <c r="L227" s="54">
        <v>0</v>
      </c>
      <c r="M227" s="54">
        <v>0</v>
      </c>
      <c r="N227" s="54">
        <v>0</v>
      </c>
      <c r="O227" s="54">
        <v>0</v>
      </c>
      <c r="P227" s="54">
        <v>0</v>
      </c>
      <c r="Q227" s="54">
        <v>6.6666600000000003</v>
      </c>
      <c r="R227" s="54">
        <v>0</v>
      </c>
      <c r="S227" s="54">
        <f t="shared" si="72"/>
        <v>-6.6666600000000003</v>
      </c>
      <c r="T227" s="54">
        <v>0</v>
      </c>
      <c r="U227" s="54">
        <v>0</v>
      </c>
      <c r="V227" s="119"/>
    </row>
    <row r="228" spans="1:22" ht="21" customHeight="1" x14ac:dyDescent="0.25">
      <c r="A228" s="137"/>
      <c r="B228" s="187"/>
      <c r="C228" s="40" t="s">
        <v>8</v>
      </c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120"/>
    </row>
    <row r="229" spans="1:22" ht="15.75" customHeight="1" x14ac:dyDescent="0.25">
      <c r="A229" s="115" t="s">
        <v>54</v>
      </c>
      <c r="B229" s="185" t="s">
        <v>169</v>
      </c>
      <c r="C229" s="40" t="s">
        <v>2</v>
      </c>
      <c r="D229" s="54">
        <f t="shared" ref="D229:U229" si="78">D234</f>
        <v>34291</v>
      </c>
      <c r="E229" s="54">
        <f t="shared" si="78"/>
        <v>34290.918019999997</v>
      </c>
      <c r="F229" s="54">
        <f t="shared" si="78"/>
        <v>17320.745609999998</v>
      </c>
      <c r="G229" s="54">
        <f t="shared" si="78"/>
        <v>17320.745609999998</v>
      </c>
      <c r="H229" s="54">
        <f t="shared" si="78"/>
        <v>0</v>
      </c>
      <c r="I229" s="54">
        <f t="shared" si="78"/>
        <v>0</v>
      </c>
      <c r="J229" s="54">
        <f t="shared" si="78"/>
        <v>0</v>
      </c>
      <c r="K229" s="54">
        <f t="shared" si="78"/>
        <v>0</v>
      </c>
      <c r="L229" s="54">
        <f t="shared" si="78"/>
        <v>0</v>
      </c>
      <c r="M229" s="54">
        <f t="shared" si="78"/>
        <v>597.65142000000003</v>
      </c>
      <c r="N229" s="54">
        <f t="shared" si="78"/>
        <v>585.45447000000001</v>
      </c>
      <c r="O229" s="54">
        <f t="shared" si="78"/>
        <v>1609.9997800000001</v>
      </c>
      <c r="P229" s="54">
        <f t="shared" si="78"/>
        <v>1609.9997800000001</v>
      </c>
      <c r="Q229" s="54">
        <f t="shared" si="78"/>
        <v>1609.9997800000001</v>
      </c>
      <c r="R229" s="54">
        <f t="shared" si="78"/>
        <v>1609.9997800000001</v>
      </c>
      <c r="S229" s="54">
        <f t="shared" si="72"/>
        <v>0</v>
      </c>
      <c r="T229" s="54">
        <f t="shared" si="78"/>
        <v>0</v>
      </c>
      <c r="U229" s="54">
        <f t="shared" si="78"/>
        <v>0</v>
      </c>
      <c r="V229" s="41"/>
    </row>
    <row r="230" spans="1:22" ht="15.75" customHeight="1" x14ac:dyDescent="0.25">
      <c r="A230" s="116"/>
      <c r="B230" s="186"/>
      <c r="C230" s="40" t="s">
        <v>3</v>
      </c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41"/>
    </row>
    <row r="231" spans="1:22" ht="15.75" customHeight="1" x14ac:dyDescent="0.25">
      <c r="A231" s="116"/>
      <c r="B231" s="186"/>
      <c r="C231" s="41" t="s">
        <v>4</v>
      </c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41"/>
    </row>
    <row r="232" spans="1:22" ht="15.75" customHeight="1" x14ac:dyDescent="0.25">
      <c r="A232" s="116"/>
      <c r="B232" s="186"/>
      <c r="C232" s="40" t="s">
        <v>5</v>
      </c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41"/>
    </row>
    <row r="233" spans="1:22" ht="15.75" customHeight="1" x14ac:dyDescent="0.25">
      <c r="A233" s="116"/>
      <c r="B233" s="186"/>
      <c r="C233" s="40" t="s">
        <v>6</v>
      </c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41"/>
    </row>
    <row r="234" spans="1:22" ht="15.75" customHeight="1" x14ac:dyDescent="0.25">
      <c r="A234" s="116"/>
      <c r="B234" s="186"/>
      <c r="C234" s="40" t="s">
        <v>7</v>
      </c>
      <c r="D234" s="54">
        <v>34291</v>
      </c>
      <c r="E234" s="54">
        <v>34290.918019999997</v>
      </c>
      <c r="F234" s="54">
        <f>'[2]приложение 2'!$I$156</f>
        <v>17320.745609999998</v>
      </c>
      <c r="G234" s="54">
        <f>'[2]приложение 2'!$J$156</f>
        <v>17320.745609999998</v>
      </c>
      <c r="H234" s="54">
        <v>0</v>
      </c>
      <c r="I234" s="54">
        <v>0</v>
      </c>
      <c r="J234" s="54">
        <f>I234-H234</f>
        <v>0</v>
      </c>
      <c r="K234" s="54">
        <v>0</v>
      </c>
      <c r="L234" s="54">
        <v>0</v>
      </c>
      <c r="M234" s="54">
        <v>597.65142000000003</v>
      </c>
      <c r="N234" s="54">
        <v>585.45447000000001</v>
      </c>
      <c r="O234" s="54">
        <v>1609.9997800000001</v>
      </c>
      <c r="P234" s="54">
        <v>1609.9997800000001</v>
      </c>
      <c r="Q234" s="54">
        <v>1609.9997800000001</v>
      </c>
      <c r="R234" s="54">
        <v>1609.9997800000001</v>
      </c>
      <c r="S234" s="54">
        <f t="shared" si="72"/>
        <v>0</v>
      </c>
      <c r="T234" s="54">
        <v>0</v>
      </c>
      <c r="U234" s="54">
        <v>0</v>
      </c>
      <c r="V234" s="41"/>
    </row>
    <row r="235" spans="1:22" ht="15.75" customHeight="1" x14ac:dyDescent="0.25">
      <c r="A235" s="137"/>
      <c r="B235" s="187"/>
      <c r="C235" s="40" t="s">
        <v>8</v>
      </c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41"/>
    </row>
    <row r="236" spans="1:22" ht="18" customHeight="1" x14ac:dyDescent="0.25">
      <c r="A236" s="115" t="s">
        <v>167</v>
      </c>
      <c r="B236" s="185" t="s">
        <v>172</v>
      </c>
      <c r="C236" s="40" t="s">
        <v>2</v>
      </c>
      <c r="D236" s="54">
        <f t="shared" ref="D236:U236" si="79">D241</f>
        <v>34291</v>
      </c>
      <c r="E236" s="54">
        <f t="shared" si="79"/>
        <v>34290.918019999997</v>
      </c>
      <c r="F236" s="54">
        <f t="shared" si="79"/>
        <v>17320.745609999998</v>
      </c>
      <c r="G236" s="54">
        <f t="shared" si="79"/>
        <v>17320.745609999998</v>
      </c>
      <c r="H236" s="54">
        <f t="shared" si="79"/>
        <v>0</v>
      </c>
      <c r="I236" s="54">
        <f t="shared" si="79"/>
        <v>0</v>
      </c>
      <c r="J236" s="54">
        <f t="shared" si="79"/>
        <v>0</v>
      </c>
      <c r="K236" s="54">
        <f t="shared" si="79"/>
        <v>0</v>
      </c>
      <c r="L236" s="54">
        <f t="shared" si="79"/>
        <v>0</v>
      </c>
      <c r="M236" s="54">
        <f t="shared" si="79"/>
        <v>0</v>
      </c>
      <c r="N236" s="54">
        <f t="shared" si="79"/>
        <v>0</v>
      </c>
      <c r="O236" s="54">
        <f t="shared" si="79"/>
        <v>2993</v>
      </c>
      <c r="P236" s="54">
        <f t="shared" si="79"/>
        <v>0</v>
      </c>
      <c r="Q236" s="54">
        <f t="shared" si="79"/>
        <v>3807</v>
      </c>
      <c r="R236" s="54">
        <f t="shared" si="79"/>
        <v>3774</v>
      </c>
      <c r="S236" s="54">
        <f t="shared" si="72"/>
        <v>-33</v>
      </c>
      <c r="T236" s="54">
        <f t="shared" si="79"/>
        <v>0</v>
      </c>
      <c r="U236" s="54">
        <f t="shared" si="79"/>
        <v>0</v>
      </c>
      <c r="V236" s="103" t="s">
        <v>186</v>
      </c>
    </row>
    <row r="237" spans="1:22" ht="18" customHeight="1" x14ac:dyDescent="0.25">
      <c r="A237" s="116"/>
      <c r="B237" s="186"/>
      <c r="C237" s="40" t="s">
        <v>3</v>
      </c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104"/>
    </row>
    <row r="238" spans="1:22" ht="18" customHeight="1" x14ac:dyDescent="0.25">
      <c r="A238" s="116"/>
      <c r="B238" s="186"/>
      <c r="C238" s="41" t="s">
        <v>4</v>
      </c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104"/>
    </row>
    <row r="239" spans="1:22" ht="18" customHeight="1" x14ac:dyDescent="0.25">
      <c r="A239" s="116"/>
      <c r="B239" s="186"/>
      <c r="C239" s="40" t="s">
        <v>5</v>
      </c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104"/>
    </row>
    <row r="240" spans="1:22" ht="18" customHeight="1" x14ac:dyDescent="0.25">
      <c r="A240" s="116"/>
      <c r="B240" s="186"/>
      <c r="C240" s="40" t="s">
        <v>6</v>
      </c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104"/>
    </row>
    <row r="241" spans="1:22" ht="18" customHeight="1" x14ac:dyDescent="0.25">
      <c r="A241" s="116"/>
      <c r="B241" s="186"/>
      <c r="C241" s="40" t="s">
        <v>7</v>
      </c>
      <c r="D241" s="54">
        <v>34291</v>
      </c>
      <c r="E241" s="54">
        <v>34290.918019999997</v>
      </c>
      <c r="F241" s="54">
        <f>'[2]приложение 2'!$I$156</f>
        <v>17320.745609999998</v>
      </c>
      <c r="G241" s="54">
        <f>'[2]приложение 2'!$J$156</f>
        <v>17320.745609999998</v>
      </c>
      <c r="H241" s="54">
        <v>0</v>
      </c>
      <c r="I241" s="54">
        <v>0</v>
      </c>
      <c r="J241" s="54">
        <f>I241-H241</f>
        <v>0</v>
      </c>
      <c r="K241" s="54">
        <v>0</v>
      </c>
      <c r="L241" s="54">
        <v>0</v>
      </c>
      <c r="M241" s="54">
        <v>0</v>
      </c>
      <c r="N241" s="54">
        <v>0</v>
      </c>
      <c r="O241" s="54">
        <v>2993</v>
      </c>
      <c r="P241" s="54">
        <v>0</v>
      </c>
      <c r="Q241" s="54">
        <v>3807</v>
      </c>
      <c r="R241" s="54">
        <v>3774</v>
      </c>
      <c r="S241" s="54">
        <f t="shared" si="72"/>
        <v>-33</v>
      </c>
      <c r="T241" s="54">
        <v>0</v>
      </c>
      <c r="U241" s="54">
        <v>0</v>
      </c>
      <c r="V241" s="104"/>
    </row>
    <row r="242" spans="1:22" ht="18" customHeight="1" x14ac:dyDescent="0.25">
      <c r="A242" s="137"/>
      <c r="B242" s="187"/>
      <c r="C242" s="40" t="s">
        <v>8</v>
      </c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105"/>
    </row>
    <row r="243" spans="1:22" ht="18" customHeight="1" x14ac:dyDescent="0.25">
      <c r="A243" s="115" t="s">
        <v>143</v>
      </c>
      <c r="B243" s="185" t="s">
        <v>174</v>
      </c>
      <c r="C243" s="40" t="s">
        <v>2</v>
      </c>
      <c r="D243" s="54">
        <f t="shared" ref="D243:U243" si="80">D248</f>
        <v>34291</v>
      </c>
      <c r="E243" s="54">
        <f t="shared" si="80"/>
        <v>34290.918019999997</v>
      </c>
      <c r="F243" s="54">
        <f t="shared" si="80"/>
        <v>17320.745609999998</v>
      </c>
      <c r="G243" s="54">
        <f t="shared" si="80"/>
        <v>17320.745609999998</v>
      </c>
      <c r="H243" s="54">
        <f t="shared" si="80"/>
        <v>0</v>
      </c>
      <c r="I243" s="54">
        <f t="shared" si="80"/>
        <v>0</v>
      </c>
      <c r="J243" s="54">
        <f t="shared" si="80"/>
        <v>0</v>
      </c>
      <c r="K243" s="54">
        <f t="shared" si="80"/>
        <v>0</v>
      </c>
      <c r="L243" s="54">
        <f t="shared" si="80"/>
        <v>0</v>
      </c>
      <c r="M243" s="54">
        <f t="shared" si="80"/>
        <v>0</v>
      </c>
      <c r="N243" s="54">
        <f t="shared" si="80"/>
        <v>0</v>
      </c>
      <c r="O243" s="54">
        <f t="shared" si="80"/>
        <v>0</v>
      </c>
      <c r="P243" s="54">
        <f t="shared" si="80"/>
        <v>0</v>
      </c>
      <c r="Q243" s="54">
        <f>Q245+Q246+Q247+Q248</f>
        <v>0</v>
      </c>
      <c r="R243" s="54">
        <f t="shared" si="80"/>
        <v>0</v>
      </c>
      <c r="S243" s="54">
        <f t="shared" si="72"/>
        <v>0</v>
      </c>
      <c r="T243" s="54">
        <f t="shared" si="80"/>
        <v>0</v>
      </c>
      <c r="U243" s="54">
        <f t="shared" si="80"/>
        <v>0</v>
      </c>
      <c r="V243" s="41"/>
    </row>
    <row r="244" spans="1:22" ht="18" customHeight="1" x14ac:dyDescent="0.25">
      <c r="A244" s="116"/>
      <c r="B244" s="186"/>
      <c r="C244" s="40" t="s">
        <v>3</v>
      </c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41"/>
    </row>
    <row r="245" spans="1:22" ht="18" customHeight="1" x14ac:dyDescent="0.25">
      <c r="A245" s="116"/>
      <c r="B245" s="186"/>
      <c r="C245" s="41" t="s">
        <v>4</v>
      </c>
      <c r="D245" s="54"/>
      <c r="E245" s="54"/>
      <c r="F245" s="54"/>
      <c r="G245" s="54"/>
      <c r="H245" s="54">
        <v>0</v>
      </c>
      <c r="I245" s="54">
        <v>0</v>
      </c>
      <c r="J245" s="54"/>
      <c r="K245" s="54">
        <v>0</v>
      </c>
      <c r="L245" s="54">
        <v>0</v>
      </c>
      <c r="M245" s="54">
        <v>0</v>
      </c>
      <c r="N245" s="54">
        <v>0</v>
      </c>
      <c r="O245" s="54">
        <v>0</v>
      </c>
      <c r="P245" s="54">
        <v>0</v>
      </c>
      <c r="Q245" s="54">
        <v>0</v>
      </c>
      <c r="R245" s="54">
        <v>0</v>
      </c>
      <c r="S245" s="54">
        <f t="shared" si="72"/>
        <v>0</v>
      </c>
      <c r="T245" s="54">
        <v>0</v>
      </c>
      <c r="U245" s="54">
        <v>0</v>
      </c>
      <c r="V245" s="41"/>
    </row>
    <row r="246" spans="1:22" ht="18" customHeight="1" x14ac:dyDescent="0.25">
      <c r="A246" s="116"/>
      <c r="B246" s="186"/>
      <c r="C246" s="40" t="s">
        <v>5</v>
      </c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41"/>
    </row>
    <row r="247" spans="1:22" ht="18" customHeight="1" x14ac:dyDescent="0.25">
      <c r="A247" s="116"/>
      <c r="B247" s="186"/>
      <c r="C247" s="40" t="s">
        <v>6</v>
      </c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41"/>
    </row>
    <row r="248" spans="1:22" ht="18" customHeight="1" x14ac:dyDescent="0.25">
      <c r="A248" s="116"/>
      <c r="B248" s="186"/>
      <c r="C248" s="40" t="s">
        <v>7</v>
      </c>
      <c r="D248" s="54">
        <v>34291</v>
      </c>
      <c r="E248" s="54">
        <v>34290.918019999997</v>
      </c>
      <c r="F248" s="54">
        <f>'[2]приложение 2'!$I$156</f>
        <v>17320.745609999998</v>
      </c>
      <c r="G248" s="54">
        <f>'[2]приложение 2'!$J$156</f>
        <v>17320.745609999998</v>
      </c>
      <c r="H248" s="54">
        <v>0</v>
      </c>
      <c r="I248" s="54">
        <v>0</v>
      </c>
      <c r="J248" s="54">
        <f>I248-H248</f>
        <v>0</v>
      </c>
      <c r="K248" s="54">
        <v>0</v>
      </c>
      <c r="L248" s="54">
        <v>0</v>
      </c>
      <c r="M248" s="54">
        <v>0</v>
      </c>
      <c r="N248" s="54">
        <v>0</v>
      </c>
      <c r="O248" s="54">
        <v>0</v>
      </c>
      <c r="P248" s="54">
        <v>0</v>
      </c>
      <c r="Q248" s="54">
        <v>0</v>
      </c>
      <c r="R248" s="54">
        <v>0</v>
      </c>
      <c r="S248" s="54">
        <f t="shared" si="72"/>
        <v>0</v>
      </c>
      <c r="T248" s="54">
        <v>0</v>
      </c>
      <c r="U248" s="54">
        <v>0</v>
      </c>
      <c r="V248" s="41"/>
    </row>
    <row r="249" spans="1:22" ht="18" customHeight="1" x14ac:dyDescent="0.25">
      <c r="A249" s="137"/>
      <c r="B249" s="187"/>
      <c r="C249" s="40" t="s">
        <v>8</v>
      </c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41"/>
    </row>
    <row r="250" spans="1:22" ht="28.5" customHeight="1" x14ac:dyDescent="0.25">
      <c r="A250" s="115" t="s">
        <v>178</v>
      </c>
      <c r="B250" s="185" t="s">
        <v>179</v>
      </c>
      <c r="C250" s="40" t="s">
        <v>2</v>
      </c>
      <c r="D250" s="54">
        <f t="shared" ref="D250:P250" si="81">D255</f>
        <v>34291</v>
      </c>
      <c r="E250" s="54">
        <f t="shared" si="81"/>
        <v>34290.918019999997</v>
      </c>
      <c r="F250" s="54">
        <f t="shared" si="81"/>
        <v>17320.745609999998</v>
      </c>
      <c r="G250" s="54">
        <f t="shared" si="81"/>
        <v>17320.745609999998</v>
      </c>
      <c r="H250" s="54">
        <f t="shared" si="81"/>
        <v>0</v>
      </c>
      <c r="I250" s="54">
        <f t="shared" si="81"/>
        <v>0</v>
      </c>
      <c r="J250" s="54">
        <f t="shared" si="81"/>
        <v>0</v>
      </c>
      <c r="K250" s="54">
        <f t="shared" si="81"/>
        <v>0</v>
      </c>
      <c r="L250" s="54">
        <f t="shared" si="81"/>
        <v>0</v>
      </c>
      <c r="M250" s="54">
        <f t="shared" si="81"/>
        <v>0</v>
      </c>
      <c r="N250" s="54">
        <f t="shared" si="81"/>
        <v>0</v>
      </c>
      <c r="O250" s="54">
        <f t="shared" si="81"/>
        <v>0</v>
      </c>
      <c r="P250" s="54">
        <f t="shared" si="81"/>
        <v>0</v>
      </c>
      <c r="Q250" s="54">
        <f>Q252+Q253+Q254+Q255</f>
        <v>2947.8355900000001</v>
      </c>
      <c r="R250" s="54">
        <f>R252+R253+R255</f>
        <v>2947.8355799999999</v>
      </c>
      <c r="S250" s="54">
        <f t="shared" si="72"/>
        <v>-1.0000000202126103E-5</v>
      </c>
      <c r="T250" s="54">
        <f t="shared" ref="T250:U250" si="82">T255</f>
        <v>0</v>
      </c>
      <c r="U250" s="54">
        <f t="shared" si="82"/>
        <v>0</v>
      </c>
      <c r="V250" s="41"/>
    </row>
    <row r="251" spans="1:22" ht="42.75" customHeight="1" x14ac:dyDescent="0.25">
      <c r="A251" s="116"/>
      <c r="B251" s="186"/>
      <c r="C251" s="40" t="s">
        <v>3</v>
      </c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41"/>
    </row>
    <row r="252" spans="1:22" ht="46.5" customHeight="1" x14ac:dyDescent="0.25">
      <c r="A252" s="116"/>
      <c r="B252" s="186"/>
      <c r="C252" s="41" t="s">
        <v>4</v>
      </c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41"/>
    </row>
    <row r="253" spans="1:22" ht="42.75" customHeight="1" x14ac:dyDescent="0.25">
      <c r="A253" s="116"/>
      <c r="B253" s="186"/>
      <c r="C253" s="40" t="s">
        <v>5</v>
      </c>
      <c r="D253" s="54"/>
      <c r="E253" s="54"/>
      <c r="F253" s="54"/>
      <c r="G253" s="54"/>
      <c r="H253" s="54">
        <v>0</v>
      </c>
      <c r="I253" s="54">
        <v>0</v>
      </c>
      <c r="J253" s="54"/>
      <c r="K253" s="54"/>
      <c r="L253" s="54"/>
      <c r="M253" s="54"/>
      <c r="N253" s="54"/>
      <c r="O253" s="54"/>
      <c r="P253" s="54"/>
      <c r="Q253" s="54">
        <v>2947.8355900000001</v>
      </c>
      <c r="R253" s="54">
        <v>2947.8355799999999</v>
      </c>
      <c r="S253" s="54">
        <f t="shared" si="72"/>
        <v>-1.0000000202126103E-5</v>
      </c>
      <c r="T253" s="54">
        <v>0</v>
      </c>
      <c r="U253" s="54">
        <v>0</v>
      </c>
      <c r="V253" s="41"/>
    </row>
    <row r="254" spans="1:22" ht="38.25" customHeight="1" x14ac:dyDescent="0.25">
      <c r="A254" s="116"/>
      <c r="B254" s="186"/>
      <c r="C254" s="40" t="s">
        <v>6</v>
      </c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41"/>
    </row>
    <row r="255" spans="1:22" ht="42" customHeight="1" x14ac:dyDescent="0.25">
      <c r="A255" s="116"/>
      <c r="B255" s="186"/>
      <c r="C255" s="40" t="s">
        <v>7</v>
      </c>
      <c r="D255" s="54">
        <v>34291</v>
      </c>
      <c r="E255" s="54">
        <v>34290.918019999997</v>
      </c>
      <c r="F255" s="54">
        <f>'[2]приложение 2'!$I$156</f>
        <v>17320.745609999998</v>
      </c>
      <c r="G255" s="54">
        <f>'[2]приложение 2'!$J$156</f>
        <v>17320.745609999998</v>
      </c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41"/>
    </row>
    <row r="256" spans="1:22" ht="38.25" customHeight="1" x14ac:dyDescent="0.25">
      <c r="A256" s="137"/>
      <c r="B256" s="187"/>
      <c r="C256" s="40" t="s">
        <v>8</v>
      </c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41"/>
    </row>
    <row r="257" spans="2:22" s="2" customFormat="1" x14ac:dyDescent="0.25"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11"/>
    </row>
    <row r="258" spans="2:22" s="2" customFormat="1" x14ac:dyDescent="0.25"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11"/>
    </row>
    <row r="260" spans="2:22" ht="18.75" x14ac:dyDescent="0.3">
      <c r="B260" s="59" t="s">
        <v>149</v>
      </c>
      <c r="C260" s="43"/>
      <c r="D260" s="43"/>
      <c r="E260" s="43"/>
      <c r="F260" s="43"/>
      <c r="G260" s="43"/>
      <c r="H260" s="43"/>
      <c r="I260" s="43"/>
      <c r="S260" s="43" t="s">
        <v>150</v>
      </c>
    </row>
    <row r="261" spans="2:22" x14ac:dyDescent="0.25">
      <c r="B261" s="45"/>
    </row>
    <row r="262" spans="2:22" x14ac:dyDescent="0.25">
      <c r="B262" s="45"/>
    </row>
    <row r="263" spans="2:22" x14ac:dyDescent="0.25">
      <c r="B263" s="45" t="s">
        <v>160</v>
      </c>
    </row>
    <row r="264" spans="2:22" x14ac:dyDescent="0.25">
      <c r="B264" s="45" t="s">
        <v>161</v>
      </c>
    </row>
    <row r="265" spans="2:22" x14ac:dyDescent="0.25">
      <c r="B265" s="45"/>
      <c r="V265" s="38"/>
    </row>
    <row r="266" spans="2:22" x14ac:dyDescent="0.25">
      <c r="B266" s="2" t="e">
        <f>#REF!</f>
        <v>#REF!</v>
      </c>
      <c r="V266" s="38"/>
    </row>
    <row r="268" spans="2:22" x14ac:dyDescent="0.25">
      <c r="T268" s="213">
        <f>T31+T45+T52+T66+T101+T108+T115+T143+T171+T178+T185+T192+T213+T220</f>
        <v>110965.74992</v>
      </c>
      <c r="V268" s="38"/>
    </row>
  </sheetData>
  <mergeCells count="92">
    <mergeCell ref="S8:S10"/>
    <mergeCell ref="A250:A256"/>
    <mergeCell ref="B250:B256"/>
    <mergeCell ref="V236:V242"/>
    <mergeCell ref="V222:V228"/>
    <mergeCell ref="V215:V221"/>
    <mergeCell ref="V208:V214"/>
    <mergeCell ref="V194:V200"/>
    <mergeCell ref="V61:V67"/>
    <mergeCell ref="A243:A249"/>
    <mergeCell ref="B243:B249"/>
    <mergeCell ref="A33:A39"/>
    <mergeCell ref="B33:B39"/>
    <mergeCell ref="A12:A18"/>
    <mergeCell ref="B12:B18"/>
    <mergeCell ref="A26:A32"/>
    <mergeCell ref="B26:B32"/>
    <mergeCell ref="B110:B116"/>
    <mergeCell ref="A110:A116"/>
    <mergeCell ref="B82:B88"/>
    <mergeCell ref="A89:A95"/>
    <mergeCell ref="B89:B95"/>
    <mergeCell ref="A96:A102"/>
    <mergeCell ref="B96:B102"/>
    <mergeCell ref="A75:A81"/>
    <mergeCell ref="B68:B74"/>
    <mergeCell ref="B75:B81"/>
    <mergeCell ref="A61:A67"/>
    <mergeCell ref="B61:B67"/>
    <mergeCell ref="A54:A60"/>
    <mergeCell ref="A40:A46"/>
    <mergeCell ref="B40:B46"/>
    <mergeCell ref="A117:A123"/>
    <mergeCell ref="B117:B123"/>
    <mergeCell ref="A4:V4"/>
    <mergeCell ref="A5:V5"/>
    <mergeCell ref="D8:E9"/>
    <mergeCell ref="T8:U9"/>
    <mergeCell ref="C8:C10"/>
    <mergeCell ref="B8:B10"/>
    <mergeCell ref="A8:A10"/>
    <mergeCell ref="V8:V10"/>
    <mergeCell ref="A19:A25"/>
    <mergeCell ref="B19:B25"/>
    <mergeCell ref="B103:B109"/>
    <mergeCell ref="A82:A88"/>
    <mergeCell ref="A103:A109"/>
    <mergeCell ref="A68:A74"/>
    <mergeCell ref="A187:A193"/>
    <mergeCell ref="B187:B193"/>
    <mergeCell ref="B201:B207"/>
    <mergeCell ref="A201:A207"/>
    <mergeCell ref="B194:B200"/>
    <mergeCell ref="A194:A200"/>
    <mergeCell ref="A47:A53"/>
    <mergeCell ref="B47:B53"/>
    <mergeCell ref="B54:B60"/>
    <mergeCell ref="A236:A242"/>
    <mergeCell ref="B236:B242"/>
    <mergeCell ref="B166:B172"/>
    <mergeCell ref="A124:A130"/>
    <mergeCell ref="B124:B130"/>
    <mergeCell ref="A131:A137"/>
    <mergeCell ref="B131:B137"/>
    <mergeCell ref="A138:A144"/>
    <mergeCell ref="B138:B144"/>
    <mergeCell ref="A145:A151"/>
    <mergeCell ref="B180:B186"/>
    <mergeCell ref="A208:A214"/>
    <mergeCell ref="B208:B214"/>
    <mergeCell ref="H8:I9"/>
    <mergeCell ref="K8:R8"/>
    <mergeCell ref="K9:L9"/>
    <mergeCell ref="M9:N9"/>
    <mergeCell ref="O9:P9"/>
    <mergeCell ref="Q9:R9"/>
    <mergeCell ref="V68:V81"/>
    <mergeCell ref="A222:A228"/>
    <mergeCell ref="B222:B228"/>
    <mergeCell ref="A229:A235"/>
    <mergeCell ref="B229:B235"/>
    <mergeCell ref="B145:B151"/>
    <mergeCell ref="A166:A172"/>
    <mergeCell ref="B152:B158"/>
    <mergeCell ref="B159:B165"/>
    <mergeCell ref="A152:A158"/>
    <mergeCell ref="A159:A165"/>
    <mergeCell ref="A215:A221"/>
    <mergeCell ref="B215:B221"/>
    <mergeCell ref="A173:A179"/>
    <mergeCell ref="B173:B179"/>
    <mergeCell ref="A180:A186"/>
  </mergeCells>
  <pageMargins left="0.11811023622047245" right="0.11811023622047245" top="0.15748031496062992" bottom="0.15748031496062992" header="0.31496062992125984" footer="0.31496062992125984"/>
  <pageSetup paperSize="9" scale="61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24"/>
  <sheetViews>
    <sheetView tabSelected="1" topLeftCell="A13" zoomScale="78" zoomScaleNormal="78" workbookViewId="0">
      <selection activeCell="E22" sqref="E22"/>
    </sheetView>
  </sheetViews>
  <sheetFormatPr defaultRowHeight="15" x14ac:dyDescent="0.25"/>
  <cols>
    <col min="2" max="2" width="21.42578125" customWidth="1"/>
    <col min="3" max="3" width="16.5703125" customWidth="1"/>
    <col min="4" max="4" width="14.140625" customWidth="1"/>
    <col min="5" max="5" width="17.140625" customWidth="1"/>
    <col min="6" max="6" width="13.28515625" customWidth="1"/>
    <col min="7" max="7" width="17.5703125" customWidth="1"/>
    <col min="9" max="9" width="11.85546875" customWidth="1"/>
    <col min="10" max="11" width="10.5703125" customWidth="1"/>
    <col min="12" max="12" width="11.28515625" customWidth="1"/>
    <col min="14" max="14" width="10.42578125" customWidth="1"/>
    <col min="15" max="15" width="10.28515625" customWidth="1"/>
    <col min="18" max="18" width="13" customWidth="1"/>
    <col min="19" max="19" width="19" customWidth="1"/>
    <col min="20" max="20" width="51.5703125" bestFit="1" customWidth="1"/>
  </cols>
  <sheetData>
    <row r="1" spans="1:20" ht="18.75" x14ac:dyDescent="0.25">
      <c r="A1" s="62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4"/>
      <c r="S1" s="138" t="s">
        <v>189</v>
      </c>
      <c r="T1" s="138"/>
    </row>
    <row r="2" spans="1:20" ht="15.75" x14ac:dyDescent="0.25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  <c r="R2" s="64"/>
      <c r="S2" s="66"/>
      <c r="T2" s="66"/>
    </row>
    <row r="3" spans="1:20" ht="15.75" x14ac:dyDescent="0.25">
      <c r="A3" s="62"/>
      <c r="B3" s="139" t="s">
        <v>190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1:20" ht="15.75" x14ac:dyDescent="0.25">
      <c r="A4" s="62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1:20" ht="15.75" x14ac:dyDescent="0.25">
      <c r="A5" s="140" t="s">
        <v>191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</row>
    <row r="6" spans="1:20" ht="15.75" x14ac:dyDescent="0.25">
      <c r="A6" s="140" t="s">
        <v>192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ht="15.75" x14ac:dyDescent="0.25">
      <c r="A7" s="67"/>
      <c r="B7" s="6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9"/>
    </row>
    <row r="8" spans="1:20" ht="15.75" x14ac:dyDescent="0.25">
      <c r="A8" s="62"/>
      <c r="B8" s="70"/>
      <c r="C8" s="71"/>
      <c r="D8" s="71"/>
      <c r="E8" s="71"/>
      <c r="F8" s="71"/>
      <c r="G8" s="71"/>
      <c r="H8" s="64"/>
      <c r="I8" s="64"/>
      <c r="J8" s="64"/>
      <c r="K8" s="64"/>
      <c r="L8" s="64"/>
      <c r="M8" s="64"/>
      <c r="N8" s="64"/>
      <c r="O8" s="64"/>
      <c r="P8" s="64"/>
      <c r="Q8" s="65"/>
      <c r="R8" s="64"/>
      <c r="S8" s="64"/>
      <c r="T8" s="72" t="s">
        <v>193</v>
      </c>
    </row>
    <row r="9" spans="1:20" ht="15" customHeight="1" x14ac:dyDescent="0.25">
      <c r="A9" s="189" t="s">
        <v>58</v>
      </c>
      <c r="B9" s="192" t="s">
        <v>194</v>
      </c>
      <c r="C9" s="189" t="s">
        <v>195</v>
      </c>
      <c r="D9" s="189" t="s">
        <v>196</v>
      </c>
      <c r="E9" s="189" t="s">
        <v>197</v>
      </c>
      <c r="F9" s="195" t="s">
        <v>198</v>
      </c>
      <c r="G9" s="196"/>
      <c r="H9" s="141" t="s">
        <v>199</v>
      </c>
      <c r="I9" s="204"/>
      <c r="J9" s="204"/>
      <c r="K9" s="204"/>
      <c r="L9" s="204"/>
      <c r="M9" s="205"/>
      <c r="N9" s="141" t="s">
        <v>200</v>
      </c>
      <c r="O9" s="204"/>
      <c r="P9" s="204"/>
      <c r="Q9" s="204"/>
      <c r="R9" s="205"/>
      <c r="S9" s="192" t="s">
        <v>201</v>
      </c>
      <c r="T9" s="209" t="s">
        <v>202</v>
      </c>
    </row>
    <row r="10" spans="1:20" ht="15" customHeight="1" x14ac:dyDescent="0.25">
      <c r="A10" s="190"/>
      <c r="B10" s="193"/>
      <c r="C10" s="190"/>
      <c r="D10" s="190"/>
      <c r="E10" s="190"/>
      <c r="F10" s="197"/>
      <c r="G10" s="198"/>
      <c r="H10" s="206"/>
      <c r="I10" s="207"/>
      <c r="J10" s="207"/>
      <c r="K10" s="207"/>
      <c r="L10" s="207"/>
      <c r="M10" s="208"/>
      <c r="N10" s="206"/>
      <c r="O10" s="207"/>
      <c r="P10" s="207"/>
      <c r="Q10" s="207"/>
      <c r="R10" s="208"/>
      <c r="S10" s="193"/>
      <c r="T10" s="210"/>
    </row>
    <row r="11" spans="1:20" ht="15.75" customHeight="1" x14ac:dyDescent="0.25">
      <c r="A11" s="190"/>
      <c r="B11" s="193"/>
      <c r="C11" s="190"/>
      <c r="D11" s="190"/>
      <c r="E11" s="190"/>
      <c r="F11" s="189" t="s">
        <v>203</v>
      </c>
      <c r="G11" s="189" t="s">
        <v>204</v>
      </c>
      <c r="H11" s="192" t="s">
        <v>205</v>
      </c>
      <c r="I11" s="199" t="s">
        <v>206</v>
      </c>
      <c r="J11" s="201" t="s">
        <v>207</v>
      </c>
      <c r="K11" s="202"/>
      <c r="L11" s="202"/>
      <c r="M11" s="203"/>
      <c r="N11" s="192" t="s">
        <v>206</v>
      </c>
      <c r="O11" s="201" t="s">
        <v>207</v>
      </c>
      <c r="P11" s="202"/>
      <c r="Q11" s="202"/>
      <c r="R11" s="203"/>
      <c r="S11" s="193"/>
      <c r="T11" s="210"/>
    </row>
    <row r="12" spans="1:20" ht="72.75" customHeight="1" x14ac:dyDescent="0.25">
      <c r="A12" s="191"/>
      <c r="B12" s="194"/>
      <c r="C12" s="191"/>
      <c r="D12" s="191"/>
      <c r="E12" s="191"/>
      <c r="F12" s="191"/>
      <c r="G12" s="191"/>
      <c r="H12" s="194"/>
      <c r="I12" s="200"/>
      <c r="J12" s="73" t="s">
        <v>208</v>
      </c>
      <c r="K12" s="73" t="s">
        <v>5</v>
      </c>
      <c r="L12" s="73" t="s">
        <v>209</v>
      </c>
      <c r="M12" s="73" t="s">
        <v>6</v>
      </c>
      <c r="N12" s="194"/>
      <c r="O12" s="73" t="s">
        <v>208</v>
      </c>
      <c r="P12" s="73" t="s">
        <v>5</v>
      </c>
      <c r="Q12" s="73" t="s">
        <v>209</v>
      </c>
      <c r="R12" s="74" t="s">
        <v>6</v>
      </c>
      <c r="S12" s="194"/>
      <c r="T12" s="211"/>
    </row>
    <row r="13" spans="1:20" ht="51" customHeight="1" x14ac:dyDescent="0.25">
      <c r="A13" s="75">
        <v>1</v>
      </c>
      <c r="B13" s="82" t="s">
        <v>114</v>
      </c>
      <c r="C13" s="77"/>
      <c r="D13" s="77"/>
      <c r="E13" s="78"/>
      <c r="F13" s="78"/>
      <c r="G13" s="78"/>
      <c r="H13" s="78"/>
      <c r="I13" s="78">
        <f>J13</f>
        <v>25550.49466</v>
      </c>
      <c r="J13" s="78">
        <f>J14</f>
        <v>25550.49466</v>
      </c>
      <c r="K13" s="78"/>
      <c r="L13" s="78"/>
      <c r="M13" s="78"/>
      <c r="N13" s="78">
        <f>O13</f>
        <v>13149.584059999999</v>
      </c>
      <c r="O13" s="78">
        <f>O14</f>
        <v>13149.584059999999</v>
      </c>
      <c r="P13" s="78"/>
      <c r="Q13" s="78"/>
      <c r="R13" s="78"/>
      <c r="S13" s="78">
        <f>S14</f>
        <v>13149.584059999999</v>
      </c>
      <c r="T13" s="79"/>
    </row>
    <row r="14" spans="1:20" ht="31.5" x14ac:dyDescent="0.25">
      <c r="A14" s="75"/>
      <c r="B14" s="76" t="s">
        <v>74</v>
      </c>
      <c r="C14" s="77"/>
      <c r="D14" s="77"/>
      <c r="E14" s="78"/>
      <c r="F14" s="78"/>
      <c r="G14" s="78"/>
      <c r="H14" s="78"/>
      <c r="I14" s="78">
        <f>J14</f>
        <v>25550.49466</v>
      </c>
      <c r="J14" s="78">
        <f>J15</f>
        <v>25550.49466</v>
      </c>
      <c r="K14" s="78"/>
      <c r="L14" s="78"/>
      <c r="M14" s="78"/>
      <c r="N14" s="78">
        <f>O14</f>
        <v>13149.584059999999</v>
      </c>
      <c r="O14" s="78">
        <f>O15</f>
        <v>13149.584059999999</v>
      </c>
      <c r="P14" s="78"/>
      <c r="Q14" s="78"/>
      <c r="R14" s="78"/>
      <c r="S14" s="78">
        <f>S15</f>
        <v>13149.584059999999</v>
      </c>
      <c r="T14" s="79"/>
    </row>
    <row r="15" spans="1:20" ht="216" customHeight="1" x14ac:dyDescent="0.25">
      <c r="A15" s="75"/>
      <c r="B15" s="76" t="s">
        <v>11</v>
      </c>
      <c r="C15" s="80"/>
      <c r="D15" s="80"/>
      <c r="E15" s="78"/>
      <c r="F15" s="78"/>
      <c r="G15" s="78"/>
      <c r="H15" s="78"/>
      <c r="I15" s="78">
        <f>J15</f>
        <v>25550.49466</v>
      </c>
      <c r="J15" s="78">
        <v>25550.49466</v>
      </c>
      <c r="K15" s="78"/>
      <c r="L15" s="78"/>
      <c r="M15" s="78"/>
      <c r="N15" s="78">
        <f>O15</f>
        <v>13149.584059999999</v>
      </c>
      <c r="O15" s="78">
        <v>13149.584059999999</v>
      </c>
      <c r="P15" s="78"/>
      <c r="Q15" s="78"/>
      <c r="R15" s="78"/>
      <c r="S15" s="78">
        <v>13149.584059999999</v>
      </c>
      <c r="T15" s="79" t="s">
        <v>212</v>
      </c>
    </row>
    <row r="16" spans="1:20" ht="31.5" x14ac:dyDescent="0.25">
      <c r="A16" s="75"/>
      <c r="B16" s="81" t="s">
        <v>210</v>
      </c>
      <c r="C16" s="80"/>
      <c r="D16" s="80"/>
      <c r="E16" s="78"/>
      <c r="F16" s="78"/>
      <c r="G16" s="78"/>
      <c r="H16" s="78"/>
      <c r="I16" s="78">
        <f>J16</f>
        <v>25550.49466</v>
      </c>
      <c r="J16" s="78">
        <f>J15</f>
        <v>25550.49466</v>
      </c>
      <c r="K16" s="78"/>
      <c r="L16" s="78"/>
      <c r="M16" s="78"/>
      <c r="N16" s="78">
        <f>O16</f>
        <v>13149.584059999999</v>
      </c>
      <c r="O16" s="78">
        <f>O15</f>
        <v>13149.584059999999</v>
      </c>
      <c r="P16" s="78"/>
      <c r="Q16" s="78"/>
      <c r="R16" s="78"/>
      <c r="S16" s="78">
        <f>S13</f>
        <v>13149.584059999999</v>
      </c>
      <c r="T16" s="79"/>
    </row>
    <row r="17" spans="1:20" ht="15.75" x14ac:dyDescent="0.25">
      <c r="A17" s="75"/>
      <c r="B17" s="76" t="s">
        <v>211</v>
      </c>
      <c r="C17" s="80"/>
      <c r="D17" s="80"/>
      <c r="E17" s="78"/>
      <c r="F17" s="78"/>
      <c r="G17" s="78"/>
      <c r="H17" s="78"/>
      <c r="I17" s="78">
        <f>I16</f>
        <v>25550.49466</v>
      </c>
      <c r="J17" s="78">
        <f>J16</f>
        <v>25550.49466</v>
      </c>
      <c r="K17" s="78"/>
      <c r="L17" s="78"/>
      <c r="M17" s="78"/>
      <c r="N17" s="78">
        <f>O17</f>
        <v>13149.584059999999</v>
      </c>
      <c r="O17" s="78">
        <f>O16</f>
        <v>13149.584059999999</v>
      </c>
      <c r="P17" s="78"/>
      <c r="Q17" s="78"/>
      <c r="R17" s="78"/>
      <c r="S17" s="78">
        <f>S16</f>
        <v>13149.584059999999</v>
      </c>
      <c r="T17" s="79"/>
    </row>
    <row r="20" spans="1:20" ht="18.75" x14ac:dyDescent="0.3">
      <c r="B20" s="85" t="s">
        <v>149</v>
      </c>
      <c r="C20" s="86"/>
      <c r="D20" s="86"/>
      <c r="E20" s="86"/>
      <c r="F20" s="86"/>
      <c r="G20" s="86"/>
      <c r="H20" s="86"/>
      <c r="I20" s="85" t="s">
        <v>150</v>
      </c>
      <c r="J20" s="86"/>
    </row>
    <row r="23" spans="1:20" x14ac:dyDescent="0.25">
      <c r="B23" s="84" t="s">
        <v>160</v>
      </c>
    </row>
    <row r="24" spans="1:20" x14ac:dyDescent="0.25">
      <c r="B24" s="84" t="s">
        <v>161</v>
      </c>
    </row>
  </sheetData>
  <mergeCells count="21">
    <mergeCell ref="H9:M10"/>
    <mergeCell ref="N9:R10"/>
    <mergeCell ref="S9:S12"/>
    <mergeCell ref="T9:T12"/>
    <mergeCell ref="N11:N12"/>
    <mergeCell ref="S1:T1"/>
    <mergeCell ref="B3:T4"/>
    <mergeCell ref="A5:T5"/>
    <mergeCell ref="A6:T6"/>
    <mergeCell ref="A9:A12"/>
    <mergeCell ref="B9:B12"/>
    <mergeCell ref="C9:C12"/>
    <mergeCell ref="D9:D12"/>
    <mergeCell ref="E9:E12"/>
    <mergeCell ref="F9:G10"/>
    <mergeCell ref="F11:F12"/>
    <mergeCell ref="G11:G12"/>
    <mergeCell ref="H11:H12"/>
    <mergeCell ref="I11:I12"/>
    <mergeCell ref="J11:M11"/>
    <mergeCell ref="O11:R11"/>
  </mergeCells>
  <hyperlinks>
    <hyperlink ref="B11" location="Par1252" display="Par1252"/>
  </hyperlinks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 1</vt:lpstr>
      <vt:lpstr>Прил 2</vt:lpstr>
      <vt:lpstr>Прил 3</vt:lpstr>
      <vt:lpstr>Прил 4</vt:lpstr>
      <vt:lpstr>'Прил 1'!Заголовки_для_печати</vt:lpstr>
      <vt:lpstr>'Прил 2'!Заголовки_для_печати</vt:lpstr>
      <vt:lpstr>'Прил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2021-04-26T09:37:44Z</dcterms:modified>
</cp:coreProperties>
</file>