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0.248\gorsovet$\6 - Сессии\2023 год\5 - Май\Решения на печать\от 26.05.2023 № 37-228р Об исполнении бюджета\"/>
    </mc:Choice>
  </mc:AlternateContent>
  <bookViews>
    <workbookView xWindow="0" yWindow="0" windowWidth="28800" windowHeight="12330"/>
  </bookViews>
  <sheets>
    <sheet name="Отчет по источникам" sheetId="3" r:id="rId1"/>
  </sheets>
  <definedNames>
    <definedName name="APPT" localSheetId="0">'Отчет по источникам'!$B$25</definedName>
    <definedName name="FIO" localSheetId="0">'Отчет по источникам'!$H$25</definedName>
    <definedName name="SIGN" localSheetId="0">'Отчет по источникам'!$B$25:$H$25</definedName>
    <definedName name="_xlnm.Print_Area" localSheetId="0">'Отчет по источникам'!$A$1:$H$36</definedName>
  </definedNames>
  <calcPr calcId="162913"/>
</workbook>
</file>

<file path=xl/calcChain.xml><?xml version="1.0" encoding="utf-8"?>
<calcChain xmlns="http://schemas.openxmlformats.org/spreadsheetml/2006/main">
  <c r="H18" i="3" l="1"/>
  <c r="H24" i="3"/>
  <c r="G29" i="3"/>
  <c r="G22" i="3"/>
  <c r="G21" i="3" s="1"/>
  <c r="E33" i="3"/>
  <c r="E32" i="3"/>
  <c r="E31" i="3" s="1"/>
  <c r="E30" i="3" s="1"/>
  <c r="E29" i="3"/>
  <c r="E28" i="3" s="1"/>
  <c r="E27" i="3" s="1"/>
  <c r="E26" i="3" s="1"/>
  <c r="E25" i="3" s="1"/>
  <c r="E23" i="3"/>
  <c r="E21" i="3"/>
  <c r="E20" i="3" s="1"/>
  <c r="E19" i="3" s="1"/>
  <c r="E17" i="3"/>
  <c r="E15" i="3"/>
  <c r="E14" i="3" l="1"/>
  <c r="E13" i="3" s="1"/>
  <c r="F33" i="3"/>
  <c r="H33" i="3" s="1"/>
  <c r="F16" i="3"/>
  <c r="H16" i="3" s="1"/>
  <c r="F22" i="3"/>
  <c r="H22" i="3" s="1"/>
  <c r="F23" i="3"/>
  <c r="F29" i="3" l="1"/>
  <c r="H29" i="3" s="1"/>
  <c r="G17" i="3"/>
  <c r="G23" i="3" l="1"/>
  <c r="H23" i="3" s="1"/>
  <c r="F21" i="3" l="1"/>
  <c r="F20" i="3" l="1"/>
  <c r="F19" i="3" s="1"/>
  <c r="H21" i="3"/>
  <c r="F17" i="3"/>
  <c r="H17" i="3" s="1"/>
  <c r="F32" i="3" l="1"/>
  <c r="F31" i="3" s="1"/>
  <c r="F30" i="3" s="1"/>
  <c r="G15" i="3" l="1"/>
  <c r="G28" i="3" l="1"/>
  <c r="G27" i="3" l="1"/>
  <c r="F15" i="3"/>
  <c r="F28" i="3"/>
  <c r="F27" i="3" s="1"/>
  <c r="F26" i="3" s="1"/>
  <c r="F25" i="3" s="1"/>
  <c r="G32" i="3"/>
  <c r="G14" i="3"/>
  <c r="F14" i="3" l="1"/>
  <c r="H15" i="3"/>
  <c r="H14" i="3"/>
  <c r="H28" i="3"/>
  <c r="G31" i="3"/>
  <c r="H32" i="3"/>
  <c r="G26" i="3"/>
  <c r="H26" i="3" s="1"/>
  <c r="H27" i="3"/>
  <c r="F13" i="3"/>
  <c r="G30" i="3" l="1"/>
  <c r="H31" i="3"/>
  <c r="G25" i="3" l="1"/>
  <c r="H30" i="3"/>
  <c r="H25" i="3" l="1"/>
  <c r="G13" i="3"/>
  <c r="H13" i="3" s="1"/>
</calcChain>
</file>

<file path=xl/sharedStrings.xml><?xml version="1.0" encoding="utf-8"?>
<sst xmlns="http://schemas.openxmlformats.org/spreadsheetml/2006/main" count="88" uniqueCount="67">
  <si>
    <t>738</t>
  </si>
  <si>
    <t>01000000000000000</t>
  </si>
  <si>
    <t>ИСТОЧНИКИ ВНУТРЕННЕГО ФИНАНСИРОВАНИЯ ДЕФИЦИТОВ БЮДЖЕТОВ</t>
  </si>
  <si>
    <t>01020000000000000</t>
  </si>
  <si>
    <t>Кредиты кредитных организаций в валюте Российской Федерации</t>
  </si>
  <si>
    <t>01020000040000710</t>
  </si>
  <si>
    <t>01020000040000810</t>
  </si>
  <si>
    <t>01030000000000000</t>
  </si>
  <si>
    <t>01030100000000000</t>
  </si>
  <si>
    <t>01030100040000810</t>
  </si>
  <si>
    <t>01050000000000000</t>
  </si>
  <si>
    <t>Изменение остатков средств на счетах по учету средств бюджетов</t>
  </si>
  <si>
    <t>01050201040000510</t>
  </si>
  <si>
    <t>Увеличение прочих остатков денежных средств бюджетов городских округов</t>
  </si>
  <si>
    <t>01050201040000610</t>
  </si>
  <si>
    <t>рублей</t>
  </si>
  <si>
    <t>01020000000000700</t>
  </si>
  <si>
    <t>01020000000000800</t>
  </si>
  <si>
    <t>01030100000000700</t>
  </si>
  <si>
    <t>01030100000000800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</si>
  <si>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</si>
  <si>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</si>
  <si>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>Увеличение остатков средств бюджетов</t>
  </si>
  <si>
    <t>Уменьшение остатков средств бюджетов</t>
  </si>
  <si>
    <t>01050000000000500</t>
  </si>
  <si>
    <t>01050200000000500</t>
  </si>
  <si>
    <t>Увеличение прочих остатков средств бюджетов</t>
  </si>
  <si>
    <t>01050201000000510</t>
  </si>
  <si>
    <t>01050000000000600</t>
  </si>
  <si>
    <t>01050200000000600</t>
  </si>
  <si>
    <t>01050201000000610</t>
  </si>
  <si>
    <t>Уменьшение прочих остатков средств бюджетов</t>
  </si>
  <si>
    <t>Уменьшение  прочих остатков денежных средств бюджетов городских округов</t>
  </si>
  <si>
    <t>№                     п/п</t>
  </si>
  <si>
    <t>Наименование кода классификации источников финансирования дефицитов бюджетов</t>
  </si>
  <si>
    <t xml:space="preserve"> Код классификации источников финансирования дефицитов бюджетов</t>
  </si>
  <si>
    <t>главного администратора источников финансирования дефицитов бюджетов</t>
  </si>
  <si>
    <t>01030100040000710</t>
  </si>
  <si>
    <t xml:space="preserve">к решению Ачинского городского </t>
  </si>
  <si>
    <t>группы, подгруппы, статьи, подстатьи, элемента, подвида, аналитической группы  вида источников финансирования дефицитов бюджетов</t>
  </si>
  <si>
    <t>1</t>
  </si>
  <si>
    <t>7</t>
  </si>
  <si>
    <t>9</t>
  </si>
  <si>
    <t>11</t>
  </si>
  <si>
    <t>Финансовое управление администрации города Ачинска</t>
  </si>
  <si>
    <t>Привлечение кредитов от кредитных организаций в валюте Российской Федерации</t>
  </si>
  <si>
    <t>Привлечение городскими округами кредитов от кредитных организаций в валюте Российской Федерации</t>
  </si>
  <si>
    <t xml:space="preserve">Погашение кредитов, предоставленных кредитными организациями в валюте Российской Федерации
</t>
  </si>
  <si>
    <t>Погашение городскими округами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</si>
  <si>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</si>
  <si>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</si>
  <si>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</si>
  <si>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</si>
  <si>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</si>
  <si>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</si>
  <si>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13</t>
  </si>
  <si>
    <t>15</t>
  </si>
  <si>
    <t>17</t>
  </si>
  <si>
    <t>19</t>
  </si>
  <si>
    <t>21</t>
  </si>
  <si>
    <t xml:space="preserve">Приложение № 1    </t>
  </si>
  <si>
    <t>Источники финансирования дефицита бюджета города Ачинска 
за 2022 год</t>
  </si>
  <si>
    <t>Первоначальный план</t>
  </si>
  <si>
    <t>Уточненный план</t>
  </si>
  <si>
    <t>Исполнено</t>
  </si>
  <si>
    <t>% 
исполнения</t>
  </si>
  <si>
    <t>Совета депутатов от 26.05.2023 № 37-228р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</si>
</sst>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04"/>
    </font>
    <font>
      <b/>
      <sz val="10"/>
      <color indexed="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Font="1" applyAlignment="1" applyProtection="1">
      <alignment horizontal="left" vertical="top" indent="6"/>
      <protection locked="0"/>
    </xf>
    <xf numFmtId="0" fontId="3" fillId="0" borderId="0" xfId="0" applyFont="1"/>
    <xf numFmtId="0" fontId="2" fillId="0" borderId="0" xfId="1" applyFont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4" fontId="3" fillId="0" borderId="1" xfId="0" applyNumberFormat="1" applyFont="1" applyFill="1" applyBorder="1" applyAlignment="1">
      <alignment horizontal="right" wrapText="1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33"/>
  <sheetViews>
    <sheetView showGridLines="0" tabSelected="1" zoomScaleNormal="100" zoomScaleSheetLayoutView="80" workbookViewId="0">
      <selection activeCell="F3" sqref="F3"/>
    </sheetView>
  </sheetViews>
  <sheetFormatPr defaultColWidth="9.140625" defaultRowHeight="12.75" customHeight="1" outlineLevelRow="3" x14ac:dyDescent="0.25"/>
  <cols>
    <col min="1" max="1" width="5.7109375" style="6" customWidth="1"/>
    <col min="2" max="2" width="17.42578125" style="2" customWidth="1"/>
    <col min="3" max="3" width="20.85546875" style="2" customWidth="1"/>
    <col min="4" max="4" width="45.5703125" style="2" customWidth="1"/>
    <col min="5" max="5" width="18" style="2" customWidth="1"/>
    <col min="6" max="6" width="19.85546875" style="2" customWidth="1"/>
    <col min="7" max="7" width="18.28515625" style="2" customWidth="1"/>
    <col min="8" max="8" width="18.140625" style="2" customWidth="1"/>
    <col min="9" max="16384" width="9.140625" style="2"/>
  </cols>
  <sheetData>
    <row r="1" spans="1:9" ht="15.75" x14ac:dyDescent="0.25">
      <c r="F1" s="3" t="s">
        <v>60</v>
      </c>
    </row>
    <row r="2" spans="1:9" ht="15.75" x14ac:dyDescent="0.25">
      <c r="F2" s="3" t="s">
        <v>38</v>
      </c>
    </row>
    <row r="3" spans="1:9" ht="15.75" x14ac:dyDescent="0.25">
      <c r="F3" s="3" t="s">
        <v>66</v>
      </c>
    </row>
    <row r="4" spans="1:9" ht="15.75" x14ac:dyDescent="0.25">
      <c r="F4" s="3"/>
    </row>
    <row r="5" spans="1:9" ht="15.75" x14ac:dyDescent="0.25">
      <c r="G5" s="1"/>
    </row>
    <row r="6" spans="1:9" ht="15.75" x14ac:dyDescent="0.25"/>
    <row r="7" spans="1:9" ht="34.5" customHeight="1" x14ac:dyDescent="0.3">
      <c r="A7" s="18" t="s">
        <v>61</v>
      </c>
      <c r="B7" s="18"/>
      <c r="C7" s="18"/>
      <c r="D7" s="18"/>
      <c r="E7" s="18"/>
      <c r="F7" s="18"/>
      <c r="G7" s="18"/>
      <c r="H7" s="18"/>
      <c r="I7" s="17"/>
    </row>
    <row r="8" spans="1:9" ht="15.75" x14ac:dyDescent="0.25"/>
    <row r="9" spans="1:9" ht="15.75" x14ac:dyDescent="0.25">
      <c r="H9" s="4" t="s">
        <v>15</v>
      </c>
    </row>
    <row r="10" spans="1:9" ht="45.75" customHeight="1" x14ac:dyDescent="0.25">
      <c r="A10" s="21" t="s">
        <v>33</v>
      </c>
      <c r="B10" s="23" t="s">
        <v>35</v>
      </c>
      <c r="C10" s="24"/>
      <c r="D10" s="21" t="s">
        <v>34</v>
      </c>
      <c r="E10" s="19" t="s">
        <v>62</v>
      </c>
      <c r="F10" s="19" t="s">
        <v>63</v>
      </c>
      <c r="G10" s="22" t="s">
        <v>64</v>
      </c>
      <c r="H10" s="22" t="s">
        <v>65</v>
      </c>
    </row>
    <row r="11" spans="1:9" ht="141.75" x14ac:dyDescent="0.25">
      <c r="A11" s="21"/>
      <c r="B11" s="8" t="s">
        <v>36</v>
      </c>
      <c r="C11" s="12" t="s">
        <v>39</v>
      </c>
      <c r="D11" s="21"/>
      <c r="E11" s="20"/>
      <c r="F11" s="20"/>
      <c r="G11" s="22"/>
      <c r="H11" s="22"/>
    </row>
    <row r="12" spans="1:9" ht="42.75" customHeight="1" x14ac:dyDescent="0.25">
      <c r="A12" s="14" t="s">
        <v>40</v>
      </c>
      <c r="B12" s="12" t="s">
        <v>0</v>
      </c>
      <c r="D12" s="16" t="s">
        <v>44</v>
      </c>
      <c r="E12" s="16"/>
      <c r="F12" s="16"/>
      <c r="G12" s="16"/>
      <c r="H12" s="16"/>
    </row>
    <row r="13" spans="1:9" ht="47.25" x14ac:dyDescent="0.25">
      <c r="A13" s="7">
        <v>2</v>
      </c>
      <c r="B13" s="12" t="s">
        <v>0</v>
      </c>
      <c r="C13" s="12" t="s">
        <v>1</v>
      </c>
      <c r="D13" s="15" t="s">
        <v>2</v>
      </c>
      <c r="E13" s="5">
        <f>E14+E19+E25</f>
        <v>122533426.31999999</v>
      </c>
      <c r="F13" s="5">
        <f>F14+F19+F25</f>
        <v>72967190.669999659</v>
      </c>
      <c r="G13" s="5">
        <f>G14+G19+G25</f>
        <v>-49009016.329999924</v>
      </c>
      <c r="H13" s="5">
        <f>G13/F13*100</f>
        <v>-67.165826010278209</v>
      </c>
    </row>
    <row r="14" spans="1:9" ht="31.5" outlineLevel="1" x14ac:dyDescent="0.25">
      <c r="A14" s="14">
        <v>3</v>
      </c>
      <c r="B14" s="12" t="s">
        <v>0</v>
      </c>
      <c r="C14" s="12" t="s">
        <v>3</v>
      </c>
      <c r="D14" s="15" t="s">
        <v>4</v>
      </c>
      <c r="E14" s="9">
        <f>E15-E17</f>
        <v>122533426.31999999</v>
      </c>
      <c r="F14" s="9">
        <f>F15-F17</f>
        <v>-1126722.4399999976</v>
      </c>
      <c r="G14" s="9">
        <f>G15-G17</f>
        <v>-4396000</v>
      </c>
      <c r="H14" s="9">
        <f>G14/F14*100</f>
        <v>390.1582008076461</v>
      </c>
    </row>
    <row r="15" spans="1:9" s="11" customFormat="1" ht="47.25" outlineLevel="1" x14ac:dyDescent="0.25">
      <c r="A15" s="13">
        <v>4</v>
      </c>
      <c r="B15" s="12" t="s">
        <v>0</v>
      </c>
      <c r="C15" s="12" t="s">
        <v>16</v>
      </c>
      <c r="D15" s="15" t="s">
        <v>45</v>
      </c>
      <c r="E15" s="10">
        <f>E16</f>
        <v>366835426.31999999</v>
      </c>
      <c r="F15" s="10">
        <f>F16</f>
        <v>243175277.56</v>
      </c>
      <c r="G15" s="10">
        <f>G16</f>
        <v>162500000</v>
      </c>
      <c r="H15" s="10">
        <f t="shared" ref="H15:H33" si="0">G15/F15*100</f>
        <v>66.824227211956384</v>
      </c>
    </row>
    <row r="16" spans="1:9" s="11" customFormat="1" ht="47.25" outlineLevel="3" x14ac:dyDescent="0.25">
      <c r="A16" s="14">
        <v>5</v>
      </c>
      <c r="B16" s="12" t="s">
        <v>0</v>
      </c>
      <c r="C16" s="12" t="s">
        <v>5</v>
      </c>
      <c r="D16" s="15" t="s">
        <v>46</v>
      </c>
      <c r="E16" s="10">
        <v>366835426.31999999</v>
      </c>
      <c r="F16" s="10">
        <f>243285934.96-110657.4</f>
        <v>243175277.56</v>
      </c>
      <c r="G16" s="10">
        <v>162500000</v>
      </c>
      <c r="H16" s="10">
        <f t="shared" si="0"/>
        <v>66.824227211956384</v>
      </c>
    </row>
    <row r="17" spans="1:8" s="11" customFormat="1" ht="50.25" customHeight="1" outlineLevel="3" x14ac:dyDescent="0.25">
      <c r="A17" s="13">
        <v>6</v>
      </c>
      <c r="B17" s="12" t="s">
        <v>0</v>
      </c>
      <c r="C17" s="12" t="s">
        <v>17</v>
      </c>
      <c r="D17" s="15" t="s">
        <v>47</v>
      </c>
      <c r="E17" s="10">
        <f>E18</f>
        <v>244302000</v>
      </c>
      <c r="F17" s="10">
        <f>F18</f>
        <v>244302000</v>
      </c>
      <c r="G17" s="10">
        <f>G18</f>
        <v>166896000</v>
      </c>
      <c r="H17" s="10">
        <f t="shared" si="0"/>
        <v>68.315445636957534</v>
      </c>
    </row>
    <row r="18" spans="1:8" ht="47.25" outlineLevel="3" x14ac:dyDescent="0.25">
      <c r="A18" s="12" t="s">
        <v>41</v>
      </c>
      <c r="B18" s="12" t="s">
        <v>0</v>
      </c>
      <c r="C18" s="12" t="s">
        <v>6</v>
      </c>
      <c r="D18" s="15" t="s">
        <v>48</v>
      </c>
      <c r="E18" s="10">
        <v>244302000</v>
      </c>
      <c r="F18" s="10">
        <v>244302000</v>
      </c>
      <c r="G18" s="10">
        <v>166896000</v>
      </c>
      <c r="H18" s="10">
        <f t="shared" si="0"/>
        <v>68.315445636957534</v>
      </c>
    </row>
    <row r="19" spans="1:8" ht="36.75" customHeight="1" outlineLevel="1" x14ac:dyDescent="0.25">
      <c r="A19" s="13">
        <v>8</v>
      </c>
      <c r="B19" s="12" t="s">
        <v>0</v>
      </c>
      <c r="C19" s="12" t="s">
        <v>7</v>
      </c>
      <c r="D19" s="15" t="s">
        <v>49</v>
      </c>
      <c r="E19" s="10">
        <f>E20</f>
        <v>0</v>
      </c>
      <c r="F19" s="10">
        <f>F20</f>
        <v>0</v>
      </c>
      <c r="G19" s="10">
        <v>0</v>
      </c>
      <c r="H19" s="10">
        <v>0</v>
      </c>
    </row>
    <row r="20" spans="1:8" ht="50.25" customHeight="1" outlineLevel="2" x14ac:dyDescent="0.25">
      <c r="A20" s="12" t="s">
        <v>42</v>
      </c>
      <c r="B20" s="12" t="s">
        <v>0</v>
      </c>
      <c r="C20" s="12" t="s">
        <v>8</v>
      </c>
      <c r="D20" s="15" t="s">
        <v>50</v>
      </c>
      <c r="E20" s="10">
        <f>E21-E23</f>
        <v>0</v>
      </c>
      <c r="F20" s="10">
        <f>F21-F23</f>
        <v>0</v>
      </c>
      <c r="G20" s="10">
        <v>0</v>
      </c>
      <c r="H20" s="10">
        <v>0</v>
      </c>
    </row>
    <row r="21" spans="1:8" s="6" customFormat="1" ht="57.6" customHeight="1" outlineLevel="2" x14ac:dyDescent="0.25">
      <c r="A21" s="13">
        <v>10</v>
      </c>
      <c r="B21" s="12" t="s">
        <v>0</v>
      </c>
      <c r="C21" s="12" t="s">
        <v>18</v>
      </c>
      <c r="D21" s="15" t="s">
        <v>52</v>
      </c>
      <c r="E21" s="10">
        <f>E22</f>
        <v>148700000</v>
      </c>
      <c r="F21" s="10">
        <f>F22</f>
        <v>156100000</v>
      </c>
      <c r="G21" s="10">
        <f>G22</f>
        <v>156100000</v>
      </c>
      <c r="H21" s="10">
        <f t="shared" si="0"/>
        <v>100</v>
      </c>
    </row>
    <row r="22" spans="1:8" s="6" customFormat="1" ht="63" outlineLevel="3" x14ac:dyDescent="0.25">
      <c r="A22" s="12" t="s">
        <v>43</v>
      </c>
      <c r="B22" s="12" t="s">
        <v>0</v>
      </c>
      <c r="C22" s="12" t="s">
        <v>37</v>
      </c>
      <c r="D22" s="15" t="s">
        <v>51</v>
      </c>
      <c r="E22" s="10">
        <v>148700000</v>
      </c>
      <c r="F22" s="10">
        <f>156100000</f>
        <v>156100000</v>
      </c>
      <c r="G22" s="10">
        <f>156100000</f>
        <v>156100000</v>
      </c>
      <c r="H22" s="10">
        <f t="shared" si="0"/>
        <v>100</v>
      </c>
    </row>
    <row r="23" spans="1:8" s="6" customFormat="1" ht="63.75" customHeight="1" outlineLevel="3" x14ac:dyDescent="0.25">
      <c r="A23" s="13">
        <v>12</v>
      </c>
      <c r="B23" s="12" t="s">
        <v>0</v>
      </c>
      <c r="C23" s="12" t="s">
        <v>19</v>
      </c>
      <c r="D23" s="15" t="s">
        <v>53</v>
      </c>
      <c r="E23" s="10">
        <f>E24</f>
        <v>148700000</v>
      </c>
      <c r="F23" s="10">
        <f>F24</f>
        <v>156100000</v>
      </c>
      <c r="G23" s="10">
        <f>G24</f>
        <v>156100000</v>
      </c>
      <c r="H23" s="10">
        <f t="shared" si="0"/>
        <v>100</v>
      </c>
    </row>
    <row r="24" spans="1:8" s="6" customFormat="1" ht="63" outlineLevel="3" x14ac:dyDescent="0.25">
      <c r="A24" s="12" t="s">
        <v>55</v>
      </c>
      <c r="B24" s="12" t="s">
        <v>0</v>
      </c>
      <c r="C24" s="12" t="s">
        <v>9</v>
      </c>
      <c r="D24" s="15" t="s">
        <v>54</v>
      </c>
      <c r="E24" s="10">
        <v>148700000</v>
      </c>
      <c r="F24" s="10">
        <v>156100000</v>
      </c>
      <c r="G24" s="10">
        <v>156100000</v>
      </c>
      <c r="H24" s="10">
        <f t="shared" si="0"/>
        <v>100</v>
      </c>
    </row>
    <row r="25" spans="1:8" s="6" customFormat="1" ht="31.5" outlineLevel="1" x14ac:dyDescent="0.25">
      <c r="A25" s="13">
        <v>14</v>
      </c>
      <c r="B25" s="12" t="s">
        <v>0</v>
      </c>
      <c r="C25" s="12" t="s">
        <v>10</v>
      </c>
      <c r="D25" s="15" t="s">
        <v>11</v>
      </c>
      <c r="E25" s="9">
        <f>E26+E30</f>
        <v>0</v>
      </c>
      <c r="F25" s="9">
        <f>F26+F30</f>
        <v>74093913.109999657</v>
      </c>
      <c r="G25" s="9">
        <f t="shared" ref="G25" si="1">G26+G30</f>
        <v>-44613016.329999924</v>
      </c>
      <c r="H25" s="9">
        <f t="shared" si="0"/>
        <v>-60.211445795510279</v>
      </c>
    </row>
    <row r="26" spans="1:8" s="6" customFormat="1" ht="15.75" outlineLevel="1" x14ac:dyDescent="0.25">
      <c r="A26" s="12" t="s">
        <v>56</v>
      </c>
      <c r="B26" s="12" t="s">
        <v>0</v>
      </c>
      <c r="C26" s="12" t="s">
        <v>24</v>
      </c>
      <c r="D26" s="15" t="s">
        <v>22</v>
      </c>
      <c r="E26" s="10">
        <f>E27</f>
        <v>-4385902541.0799999</v>
      </c>
      <c r="F26" s="10">
        <f>F27</f>
        <v>-5274935854.4300003</v>
      </c>
      <c r="G26" s="10">
        <f>G27</f>
        <v>-7160304530.29</v>
      </c>
      <c r="H26" s="10">
        <f t="shared" si="0"/>
        <v>135.74202090583961</v>
      </c>
    </row>
    <row r="27" spans="1:8" s="6" customFormat="1" ht="31.5" outlineLevel="2" x14ac:dyDescent="0.25">
      <c r="A27" s="13">
        <v>16</v>
      </c>
      <c r="B27" s="12" t="s">
        <v>0</v>
      </c>
      <c r="C27" s="12" t="s">
        <v>25</v>
      </c>
      <c r="D27" s="15" t="s">
        <v>26</v>
      </c>
      <c r="E27" s="10">
        <f t="shared" ref="E27" si="2">E28</f>
        <v>-4385902541.0799999</v>
      </c>
      <c r="F27" s="10">
        <f t="shared" ref="F27:G27" si="3">F28</f>
        <v>-5274935854.4300003</v>
      </c>
      <c r="G27" s="10">
        <f t="shared" si="3"/>
        <v>-7160304530.29</v>
      </c>
      <c r="H27" s="10">
        <f t="shared" si="0"/>
        <v>135.74202090583961</v>
      </c>
    </row>
    <row r="28" spans="1:8" s="6" customFormat="1" ht="31.5" outlineLevel="2" x14ac:dyDescent="0.25">
      <c r="A28" s="12" t="s">
        <v>57</v>
      </c>
      <c r="B28" s="12" t="s">
        <v>0</v>
      </c>
      <c r="C28" s="12" t="s">
        <v>27</v>
      </c>
      <c r="D28" s="15" t="s">
        <v>20</v>
      </c>
      <c r="E28" s="10">
        <f>E29</f>
        <v>-4385902541.0799999</v>
      </c>
      <c r="F28" s="10">
        <f>F29</f>
        <v>-5274935854.4300003</v>
      </c>
      <c r="G28" s="10">
        <f>G29</f>
        <v>-7160304530.29</v>
      </c>
      <c r="H28" s="10">
        <f t="shared" si="0"/>
        <v>135.74202090583961</v>
      </c>
    </row>
    <row r="29" spans="1:8" s="6" customFormat="1" ht="31.5" outlineLevel="3" x14ac:dyDescent="0.25">
      <c r="A29" s="13">
        <v>18</v>
      </c>
      <c r="B29" s="12" t="s">
        <v>0</v>
      </c>
      <c r="C29" s="12" t="s">
        <v>12</v>
      </c>
      <c r="D29" s="15" t="s">
        <v>13</v>
      </c>
      <c r="E29" s="10">
        <f>-3870367114.76-E16-E22</f>
        <v>-4385902541.0799999</v>
      </c>
      <c r="F29" s="10">
        <f>-4875660576.87-F16-F22</f>
        <v>-5274935854.4300003</v>
      </c>
      <c r="G29" s="10">
        <f>-7160304530.29</f>
        <v>-7160304530.29</v>
      </c>
      <c r="H29" s="10">
        <f t="shared" si="0"/>
        <v>135.74202090583961</v>
      </c>
    </row>
    <row r="30" spans="1:8" s="6" customFormat="1" ht="15.75" outlineLevel="3" x14ac:dyDescent="0.25">
      <c r="A30" s="12" t="s">
        <v>58</v>
      </c>
      <c r="B30" s="12" t="s">
        <v>0</v>
      </c>
      <c r="C30" s="12" t="s">
        <v>28</v>
      </c>
      <c r="D30" s="15" t="s">
        <v>23</v>
      </c>
      <c r="E30" s="10">
        <f t="shared" ref="E30:E31" si="4">E31</f>
        <v>4385902541.0799999</v>
      </c>
      <c r="F30" s="10">
        <f t="shared" ref="F30:F31" si="5">F31</f>
        <v>5349029767.54</v>
      </c>
      <c r="G30" s="10">
        <f t="shared" ref="G30" si="6">G31</f>
        <v>7115691513.96</v>
      </c>
      <c r="H30" s="10">
        <f t="shared" si="0"/>
        <v>133.02770452205729</v>
      </c>
    </row>
    <row r="31" spans="1:8" s="6" customFormat="1" ht="31.5" outlineLevel="3" x14ac:dyDescent="0.25">
      <c r="A31" s="13">
        <v>20</v>
      </c>
      <c r="B31" s="12" t="s">
        <v>0</v>
      </c>
      <c r="C31" s="12" t="s">
        <v>29</v>
      </c>
      <c r="D31" s="15" t="s">
        <v>31</v>
      </c>
      <c r="E31" s="10">
        <f t="shared" si="4"/>
        <v>4385902541.0799999</v>
      </c>
      <c r="F31" s="10">
        <f t="shared" si="5"/>
        <v>5349029767.54</v>
      </c>
      <c r="G31" s="10">
        <f t="shared" ref="G31" si="7">G32</f>
        <v>7115691513.96</v>
      </c>
      <c r="H31" s="10">
        <f t="shared" si="0"/>
        <v>133.02770452205729</v>
      </c>
    </row>
    <row r="32" spans="1:8" s="6" customFormat="1" ht="31.5" x14ac:dyDescent="0.25">
      <c r="A32" s="12" t="s">
        <v>59</v>
      </c>
      <c r="B32" s="12" t="s">
        <v>0</v>
      </c>
      <c r="C32" s="12" t="s">
        <v>30</v>
      </c>
      <c r="D32" s="15" t="s">
        <v>21</v>
      </c>
      <c r="E32" s="10">
        <f>E33</f>
        <v>4385902541.0799999</v>
      </c>
      <c r="F32" s="10">
        <f>F33</f>
        <v>5349029767.54</v>
      </c>
      <c r="G32" s="10">
        <f t="shared" ref="G32" si="8">G33</f>
        <v>7115691513.96</v>
      </c>
      <c r="H32" s="10">
        <f t="shared" si="0"/>
        <v>133.02770452205729</v>
      </c>
    </row>
    <row r="33" spans="1:8" s="6" customFormat="1" ht="31.5" x14ac:dyDescent="0.25">
      <c r="A33" s="13">
        <v>22</v>
      </c>
      <c r="B33" s="12" t="s">
        <v>0</v>
      </c>
      <c r="C33" s="12" t="s">
        <v>14</v>
      </c>
      <c r="D33" s="15" t="s">
        <v>32</v>
      </c>
      <c r="E33" s="10">
        <f>3992900541.08+E18+E24</f>
        <v>4385902541.0799999</v>
      </c>
      <c r="F33" s="10">
        <f>4948627767.54+F18+F24</f>
        <v>5349029767.54</v>
      </c>
      <c r="G33" s="10">
        <v>7115691513.96</v>
      </c>
      <c r="H33" s="10">
        <f t="shared" si="0"/>
        <v>133.02770452205729</v>
      </c>
    </row>
  </sheetData>
  <mergeCells count="8">
    <mergeCell ref="A7:H7"/>
    <mergeCell ref="E10:E11"/>
    <mergeCell ref="A10:A11"/>
    <mergeCell ref="D10:D11"/>
    <mergeCell ref="F10:F11"/>
    <mergeCell ref="G10:G11"/>
    <mergeCell ref="H10:H11"/>
    <mergeCell ref="B10:C10"/>
  </mergeCells>
  <pageMargins left="1.1811023622047245" right="0.59055118110236227" top="0.78740157480314965" bottom="0.78740157480314965" header="0" footer="0"/>
  <pageSetup paperSize="9" scale="51" orientation="portrait" useFirstPageNumber="1" r:id="rId1"/>
  <headerFooter differentOddEven="1">
    <oddHeader xml:space="preserve">&amp;C&amp;"Times New Roman,обычный"&amp;12
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источникам'!SIGN</vt:lpstr>
      <vt:lpstr>'Отчет по источникам'!Область_печати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User</cp:lastModifiedBy>
  <cp:lastPrinted>2023-03-20T02:03:15Z</cp:lastPrinted>
  <dcterms:created xsi:type="dcterms:W3CDTF">2002-03-11T10:22:12Z</dcterms:created>
  <dcterms:modified xsi:type="dcterms:W3CDTF">2023-05-25T09:38:29Z</dcterms:modified>
</cp:coreProperties>
</file>