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00.248\gorsovet$\6 - Сессии\2023 год\5 - Май\Решения на печать\от 26.05.2023 № 37-228р Об исполнении бюджета\"/>
    </mc:Choice>
  </mc:AlternateContent>
  <bookViews>
    <workbookView xWindow="0" yWindow="0" windowWidth="28800" windowHeight="12330"/>
  </bookViews>
  <sheets>
    <sheet name="КАИП" sheetId="3" r:id="rId1"/>
  </sheets>
  <definedNames>
    <definedName name="APPT" localSheetId="0">КАИП!#REF!</definedName>
    <definedName name="FIO" localSheetId="0">КАИП!#REF!</definedName>
    <definedName name="SIGN" localSheetId="0">КАИП!#REF!</definedName>
    <definedName name="_xlnm.Print_Titles" localSheetId="0">КАИП!$19:$21</definedName>
    <definedName name="_xlnm.Print_Area" localSheetId="0">КАИП!$A$1:$M$52</definedName>
  </definedNames>
  <calcPr calcId="162913"/>
</workbook>
</file>

<file path=xl/calcChain.xml><?xml version="1.0" encoding="utf-8"?>
<calcChain xmlns="http://schemas.openxmlformats.org/spreadsheetml/2006/main">
  <c r="R22" i="3" l="1"/>
  <c r="L43" i="3"/>
  <c r="L42" i="3"/>
  <c r="L41" i="3"/>
  <c r="H42" i="3"/>
  <c r="L44" i="3"/>
  <c r="I15" i="3" s="1"/>
  <c r="M31" i="3"/>
  <c r="M33" i="3"/>
  <c r="M34" i="3"/>
  <c r="M35" i="3"/>
  <c r="M36" i="3"/>
  <c r="M37" i="3"/>
  <c r="M38" i="3"/>
  <c r="M39" i="3"/>
  <c r="M45" i="3"/>
  <c r="M46" i="3"/>
  <c r="M48" i="3"/>
  <c r="M49" i="3"/>
  <c r="L28" i="3"/>
  <c r="J28" i="3"/>
  <c r="L32" i="3"/>
  <c r="J32" i="3"/>
  <c r="H32" i="3"/>
  <c r="L30" i="3"/>
  <c r="L27" i="3" s="1"/>
  <c r="M27" i="3" s="1"/>
  <c r="J30" i="3"/>
  <c r="J27" i="3" s="1"/>
  <c r="H30" i="3"/>
  <c r="H27" i="3" s="1"/>
  <c r="M28" i="3" l="1"/>
  <c r="K15" i="3"/>
  <c r="M30" i="3"/>
  <c r="M32" i="3"/>
  <c r="J52" i="3"/>
  <c r="J50" i="3"/>
  <c r="J44" i="3"/>
  <c r="G15" i="3" s="1"/>
  <c r="J43" i="3"/>
  <c r="J25" i="3" s="1"/>
  <c r="J42" i="3"/>
  <c r="J41" i="3" l="1"/>
  <c r="M41" i="3" s="1"/>
  <c r="M43" i="3"/>
  <c r="J47" i="3"/>
  <c r="G12" i="3" s="1"/>
  <c r="M50" i="3"/>
  <c r="G14" i="3"/>
  <c r="M52" i="3"/>
  <c r="J24" i="3"/>
  <c r="J51" i="3"/>
  <c r="J40" i="3"/>
  <c r="G13" i="3"/>
  <c r="J26" i="3"/>
  <c r="H44" i="3"/>
  <c r="H41" i="3" s="1"/>
  <c r="M44" i="3"/>
  <c r="H28" i="3"/>
  <c r="J23" i="3" l="1"/>
  <c r="J22" i="3" s="1"/>
  <c r="G16" i="3"/>
  <c r="H40" i="3"/>
  <c r="M42" i="3"/>
  <c r="P22" i="3" l="1"/>
  <c r="L47" i="3"/>
  <c r="H47" i="3"/>
  <c r="M47" i="3" l="1"/>
  <c r="I12" i="3"/>
  <c r="K12" i="3" s="1"/>
  <c r="E15" i="3"/>
  <c r="E12" i="3" l="1"/>
  <c r="H51" i="3" l="1"/>
  <c r="H24" i="3" l="1"/>
  <c r="L51" i="3"/>
  <c r="M51" i="3" s="1"/>
  <c r="L25" i="3"/>
  <c r="M25" i="3" s="1"/>
  <c r="L24" i="3"/>
  <c r="M24" i="3" s="1"/>
  <c r="I14" i="3"/>
  <c r="E14" i="3"/>
  <c r="K14" i="3" l="1"/>
  <c r="H23" i="3"/>
  <c r="E13" i="3"/>
  <c r="E16" i="3" s="1"/>
  <c r="I13" i="3" l="1"/>
  <c r="H25" i="3"/>
  <c r="K13" i="3" l="1"/>
  <c r="I16" i="3"/>
  <c r="K16" i="3" s="1"/>
  <c r="H26" i="3"/>
  <c r="L23" i="3" l="1"/>
  <c r="L40" i="3"/>
  <c r="M40" i="3" s="1"/>
  <c r="L26" i="3"/>
  <c r="M26" i="3" s="1"/>
  <c r="L22" i="3" l="1"/>
  <c r="M23" i="3"/>
  <c r="H22" i="3"/>
  <c r="O22" i="3" s="1"/>
  <c r="M22" i="3" l="1"/>
  <c r="Q22" i="3"/>
</calcChain>
</file>

<file path=xl/sharedStrings.xml><?xml version="1.0" encoding="utf-8"?>
<sst xmlns="http://schemas.openxmlformats.org/spreadsheetml/2006/main" count="117" uniqueCount="71">
  <si>
    <t>Итого</t>
  </si>
  <si>
    <t>№ п/п</t>
  </si>
  <si>
    <t xml:space="preserve">Наименование </t>
  </si>
  <si>
    <t>рублей</t>
  </si>
  <si>
    <t>2</t>
  </si>
  <si>
    <t>3</t>
  </si>
  <si>
    <t>4</t>
  </si>
  <si>
    <t>Год ввода</t>
  </si>
  <si>
    <t>КАПИТАЛЬНЫЕ ВЛОЖЕНИЯ - ВСЕГО, В ТОМ ЧИСЛЕ:</t>
  </si>
  <si>
    <t>местный бюджет</t>
  </si>
  <si>
    <t>краевой бюджет</t>
  </si>
  <si>
    <t>федеральный бюджет</t>
  </si>
  <si>
    <t>МКУ "Управление капитального строительства"</t>
  </si>
  <si>
    <t>133</t>
  </si>
  <si>
    <t>Администрация города Ачинска</t>
  </si>
  <si>
    <t>730</t>
  </si>
  <si>
    <t>9</t>
  </si>
  <si>
    <t>410</t>
  </si>
  <si>
    <t>Главный распорядитель бюджетных средств, муниципальная программа города Ачинска, объект</t>
  </si>
  <si>
    <t>5</t>
  </si>
  <si>
    <t>Код классификации расходов бюджета</t>
  </si>
  <si>
    <t>главного распоря-дителя</t>
  </si>
  <si>
    <t>раздела, подраздела</t>
  </si>
  <si>
    <t>целевой статьи</t>
  </si>
  <si>
    <t>вида расхо-дов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</si>
  <si>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</si>
  <si>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</si>
  <si>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0503</t>
  </si>
  <si>
    <t>0420086260</t>
  </si>
  <si>
    <t>Муниципальная программа города Ачинска "Обеспечение доступным и комфортным жильем граждан"</t>
  </si>
  <si>
    <t>0501</t>
  </si>
  <si>
    <t>1600000000</t>
  </si>
  <si>
    <t xml:space="preserve">Строительство кладбища </t>
  </si>
  <si>
    <t>10</t>
  </si>
  <si>
    <t>1610013170</t>
  </si>
  <si>
    <t>161F367483</t>
  </si>
  <si>
    <t>161F367484</t>
  </si>
  <si>
    <t>Муниципальная программа города Ачинска "Развитие культуры"</t>
  </si>
  <si>
    <t>0703</t>
  </si>
  <si>
    <t>1670075870</t>
  </si>
  <si>
    <t>Строительство 2 - х многоквартирных жилых домов в Юго - Восточном районе города Ачинска</t>
  </si>
  <si>
    <t>085А155193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</si>
  <si>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23 лет</t>
  </si>
  <si>
    <t xml:space="preserve">к решению Ачинского </t>
  </si>
  <si>
    <t>городского Совета депутатов</t>
  </si>
  <si>
    <t xml:space="preserve">Приложение  7 </t>
  </si>
  <si>
    <t>161F36748S</t>
  </si>
  <si>
    <t>Строительство тепловых сетей в Юго - Восточном районе города Ачинска</t>
  </si>
  <si>
    <t>0502</t>
  </si>
  <si>
    <t>1610013180</t>
  </si>
  <si>
    <t>16700R0820</t>
  </si>
  <si>
    <t>Муниципальная программа города Ачинска "Развитие транспортной системы"</t>
  </si>
  <si>
    <t>1200000000</t>
  </si>
  <si>
    <t>0409</t>
  </si>
  <si>
    <t>Реконструкция транзитной автодороги, проходящей по пути следования ш. "Байкал" (от пересечения с ул. Чуприянова до ул. Кравченко) - ул. Кравченко (от пересечения с ш. "Байкал" до ул. 5-го Июля) - ул. 5 - го Июля (от пересечения с ул. Кравченко до автодорожного путепровода по ул. 5-го Июля) в г. Ачинске</t>
  </si>
  <si>
    <t>Реконструкция здания МБУДО "АДХШ им. А.М. Знака"</t>
  </si>
  <si>
    <t>1003</t>
  </si>
  <si>
    <t>12100S4410</t>
  </si>
  <si>
    <t>1610076030</t>
  </si>
  <si>
    <t>16100S6030</t>
  </si>
  <si>
    <t>Строительство жилых помещений для  детей-сирот и детей, оставшихся без попечения родителей, лиц из числа детей-сирот и детей, оставшихся без попечения родителей</t>
  </si>
  <si>
    <t xml:space="preserve">Перечень строек и объектов на 2022 год </t>
  </si>
  <si>
    <t>Первоначальный план</t>
  </si>
  <si>
    <t>Уточненный план</t>
  </si>
  <si>
    <t>Исполнено</t>
  </si>
  <si>
    <t>% 
испол
нения</t>
  </si>
  <si>
    <t xml:space="preserve"> Уточненный план</t>
  </si>
  <si>
    <t xml:space="preserve"> Исполнено</t>
  </si>
  <si>
    <t>11</t>
  </si>
  <si>
    <t>2022</t>
  </si>
  <si>
    <t>от 26.05.2023 № 37-228р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</si>
</sst>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4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R52"/>
  <sheetViews>
    <sheetView showGridLines="0" tabSelected="1" zoomScaleNormal="100" zoomScaleSheetLayoutView="85" workbookViewId="0">
      <selection activeCell="K4" sqref="K4"/>
    </sheetView>
  </sheetViews>
  <sheetFormatPr defaultColWidth="9.140625" defaultRowHeight="12.75" customHeight="1" outlineLevelRow="1" x14ac:dyDescent="0.3"/>
  <cols>
    <col min="1" max="1" width="5.140625" style="9" customWidth="1"/>
    <col min="2" max="2" width="45.5703125" style="1" customWidth="1"/>
    <col min="3" max="3" width="9.7109375" style="1" customWidth="1"/>
    <col min="4" max="4" width="13" style="10" customWidth="1"/>
    <col min="5" max="5" width="16.5703125" style="1" customWidth="1"/>
    <col min="6" max="6" width="5.28515625" style="1" customWidth="1"/>
    <col min="7" max="7" width="8.5703125" style="1" customWidth="1"/>
    <col min="8" max="8" width="14.140625" style="1" customWidth="1"/>
    <col min="9" max="9" width="7.42578125" style="1" customWidth="1"/>
    <col min="10" max="10" width="11.28515625" style="1" customWidth="1"/>
    <col min="11" max="11" width="10.85546875" style="1" customWidth="1"/>
    <col min="12" max="12" width="21" style="1" customWidth="1"/>
    <col min="13" max="13" width="10.7109375" style="1" customWidth="1"/>
    <col min="14" max="16" width="9.140625" style="1"/>
    <col min="17" max="17" width="16.7109375" style="1" bestFit="1" customWidth="1"/>
    <col min="18" max="16384" width="9.140625" style="1"/>
  </cols>
  <sheetData>
    <row r="1" spans="1:13" ht="18.600000000000001" customHeight="1" x14ac:dyDescent="0.3">
      <c r="K1" s="1" t="s">
        <v>45</v>
      </c>
    </row>
    <row r="2" spans="1:13" ht="18" customHeight="1" x14ac:dyDescent="0.3">
      <c r="I2" s="11"/>
      <c r="K2" s="26" t="s">
        <v>43</v>
      </c>
      <c r="L2" s="26"/>
      <c r="M2" s="26"/>
    </row>
    <row r="3" spans="1:13" ht="18.75" x14ac:dyDescent="0.3">
      <c r="K3" s="1" t="s">
        <v>44</v>
      </c>
    </row>
    <row r="4" spans="1:13" ht="18.75" x14ac:dyDescent="0.3">
      <c r="K4" s="1" t="s">
        <v>70</v>
      </c>
    </row>
    <row r="5" spans="1:13" ht="18.75" x14ac:dyDescent="0.3"/>
    <row r="6" spans="1:13" s="2" customFormat="1" ht="18.75" x14ac:dyDescent="0.3">
      <c r="D6" s="9"/>
      <c r="J6" s="1"/>
      <c r="K6" s="1"/>
      <c r="L6" s="1"/>
      <c r="M6" s="1"/>
    </row>
    <row r="7" spans="1:13" s="2" customFormat="1" ht="42.75" customHeight="1" x14ac:dyDescent="0.2">
      <c r="A7" s="55" t="s">
        <v>61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3" s="2" customFormat="1" ht="18.75" x14ac:dyDescent="0.2">
      <c r="A8" s="12"/>
      <c r="B8" s="9"/>
      <c r="C8" s="9"/>
      <c r="D8" s="9"/>
      <c r="E8" s="9"/>
    </row>
    <row r="9" spans="1:13" s="2" customFormat="1" ht="18.75" x14ac:dyDescent="0.2">
      <c r="D9" s="9"/>
      <c r="K9" s="7" t="s">
        <v>3</v>
      </c>
    </row>
    <row r="10" spans="1:13" ht="66.75" customHeight="1" x14ac:dyDescent="0.3">
      <c r="A10" s="4" t="s">
        <v>1</v>
      </c>
      <c r="B10" s="40" t="s">
        <v>2</v>
      </c>
      <c r="C10" s="47"/>
      <c r="D10" s="41"/>
      <c r="E10" s="39" t="s">
        <v>62</v>
      </c>
      <c r="F10" s="39"/>
      <c r="G10" s="39" t="s">
        <v>63</v>
      </c>
      <c r="H10" s="39"/>
      <c r="I10" s="39" t="s">
        <v>64</v>
      </c>
      <c r="J10" s="39"/>
      <c r="K10" s="4" t="s">
        <v>65</v>
      </c>
    </row>
    <row r="11" spans="1:13" ht="18.75" x14ac:dyDescent="0.3">
      <c r="A11" s="4">
        <v>1</v>
      </c>
      <c r="B11" s="40" t="s">
        <v>4</v>
      </c>
      <c r="C11" s="47"/>
      <c r="D11" s="41"/>
      <c r="E11" s="39" t="s">
        <v>5</v>
      </c>
      <c r="F11" s="39"/>
      <c r="G11" s="39" t="s">
        <v>6</v>
      </c>
      <c r="H11" s="39"/>
      <c r="I11" s="39" t="s">
        <v>19</v>
      </c>
      <c r="J11" s="39"/>
      <c r="K11" s="5">
        <v>6</v>
      </c>
    </row>
    <row r="12" spans="1:13" ht="42" customHeight="1" outlineLevel="1" x14ac:dyDescent="0.3">
      <c r="A12" s="13">
        <v>1</v>
      </c>
      <c r="B12" s="43" t="s">
        <v>29</v>
      </c>
      <c r="C12" s="43"/>
      <c r="D12" s="43"/>
      <c r="E12" s="29">
        <f>H32+H47</f>
        <v>532240701.45999998</v>
      </c>
      <c r="F12" s="29"/>
      <c r="G12" s="29">
        <f>J32+J47</f>
        <v>574938496.47000003</v>
      </c>
      <c r="H12" s="29"/>
      <c r="I12" s="29">
        <f>L32+L47</f>
        <v>532197758.37</v>
      </c>
      <c r="J12" s="29"/>
      <c r="K12" s="8">
        <f>I12/G12*100</f>
        <v>92.566032999630551</v>
      </c>
    </row>
    <row r="13" spans="1:13" ht="66.599999999999994" customHeight="1" outlineLevel="1" x14ac:dyDescent="0.3">
      <c r="A13" s="13">
        <v>2</v>
      </c>
      <c r="B13" s="49" t="s">
        <v>25</v>
      </c>
      <c r="C13" s="50"/>
      <c r="D13" s="51"/>
      <c r="E13" s="27">
        <f>H30</f>
        <v>18892903.789999999</v>
      </c>
      <c r="F13" s="28"/>
      <c r="G13" s="27">
        <f>J30</f>
        <v>18892903.789999999</v>
      </c>
      <c r="H13" s="28"/>
      <c r="I13" s="29">
        <f>L30</f>
        <v>8523793.8699999992</v>
      </c>
      <c r="J13" s="29"/>
      <c r="K13" s="8">
        <f t="shared" ref="K13:K16" si="0">I13/G13*100</f>
        <v>45.116377899048196</v>
      </c>
    </row>
    <row r="14" spans="1:13" ht="51.75" customHeight="1" outlineLevel="1" x14ac:dyDescent="0.3">
      <c r="A14" s="13">
        <v>3</v>
      </c>
      <c r="B14" s="43" t="s">
        <v>37</v>
      </c>
      <c r="C14" s="43"/>
      <c r="D14" s="43"/>
      <c r="E14" s="29">
        <f>H52</f>
        <v>0</v>
      </c>
      <c r="F14" s="29"/>
      <c r="G14" s="29">
        <f>J52</f>
        <v>46160505</v>
      </c>
      <c r="H14" s="29"/>
      <c r="I14" s="29">
        <f t="shared" ref="I14" si="1">L52</f>
        <v>46160505</v>
      </c>
      <c r="J14" s="29"/>
      <c r="K14" s="8">
        <f t="shared" si="0"/>
        <v>100</v>
      </c>
    </row>
    <row r="15" spans="1:13" ht="51.75" customHeight="1" outlineLevel="1" x14ac:dyDescent="0.3">
      <c r="A15" s="13">
        <v>4</v>
      </c>
      <c r="B15" s="49" t="s">
        <v>51</v>
      </c>
      <c r="C15" s="50"/>
      <c r="D15" s="51"/>
      <c r="E15" s="27">
        <f>H44</f>
        <v>0</v>
      </c>
      <c r="F15" s="28"/>
      <c r="G15" s="27">
        <f>J44</f>
        <v>13902651.6</v>
      </c>
      <c r="H15" s="28"/>
      <c r="I15" s="29">
        <f>L44</f>
        <v>13902651.6</v>
      </c>
      <c r="J15" s="29"/>
      <c r="K15" s="8">
        <f t="shared" si="0"/>
        <v>100</v>
      </c>
    </row>
    <row r="16" spans="1:13" ht="18.75" x14ac:dyDescent="0.3">
      <c r="A16" s="52" t="s">
        <v>0</v>
      </c>
      <c r="B16" s="53"/>
      <c r="C16" s="53"/>
      <c r="D16" s="54"/>
      <c r="E16" s="29">
        <f>E14+E13+E12+E15</f>
        <v>551133605.25</v>
      </c>
      <c r="F16" s="29"/>
      <c r="G16" s="29">
        <f>G14+G13+G12+G15</f>
        <v>653894556.86000001</v>
      </c>
      <c r="H16" s="29"/>
      <c r="I16" s="29">
        <f>I14+I13+I12+I15</f>
        <v>600784708.84000003</v>
      </c>
      <c r="J16" s="29"/>
      <c r="K16" s="8">
        <f t="shared" si="0"/>
        <v>91.877918624214686</v>
      </c>
    </row>
    <row r="17" spans="1:18" ht="15.75" customHeight="1" x14ac:dyDescent="0.3">
      <c r="A17" s="12"/>
      <c r="B17" s="12"/>
      <c r="C17" s="12"/>
      <c r="D17" s="12"/>
      <c r="E17" s="12"/>
    </row>
    <row r="18" spans="1:18" ht="18.75" x14ac:dyDescent="0.3">
      <c r="M18" s="7" t="s">
        <v>3</v>
      </c>
    </row>
    <row r="19" spans="1:18" ht="36.75" customHeight="1" x14ac:dyDescent="0.3">
      <c r="A19" s="48" t="s">
        <v>1</v>
      </c>
      <c r="B19" s="39" t="s">
        <v>18</v>
      </c>
      <c r="C19" s="39" t="s">
        <v>20</v>
      </c>
      <c r="D19" s="39"/>
      <c r="E19" s="39"/>
      <c r="F19" s="39"/>
      <c r="G19" s="39" t="s">
        <v>7</v>
      </c>
      <c r="H19" s="39" t="s">
        <v>62</v>
      </c>
      <c r="I19" s="39"/>
      <c r="J19" s="39" t="s">
        <v>66</v>
      </c>
      <c r="K19" s="39"/>
      <c r="L19" s="39" t="s">
        <v>67</v>
      </c>
      <c r="M19" s="39" t="s">
        <v>65</v>
      </c>
    </row>
    <row r="20" spans="1:18" ht="59.25" customHeight="1" x14ac:dyDescent="0.3">
      <c r="A20" s="48"/>
      <c r="B20" s="39"/>
      <c r="C20" s="14" t="s">
        <v>21</v>
      </c>
      <c r="D20" s="14" t="s">
        <v>22</v>
      </c>
      <c r="E20" s="14" t="s">
        <v>23</v>
      </c>
      <c r="F20" s="14" t="s">
        <v>24</v>
      </c>
      <c r="G20" s="39"/>
      <c r="H20" s="39"/>
      <c r="I20" s="39"/>
      <c r="J20" s="39"/>
      <c r="K20" s="39"/>
      <c r="L20" s="39"/>
      <c r="M20" s="39"/>
    </row>
    <row r="21" spans="1:18" ht="18.75" x14ac:dyDescent="0.3">
      <c r="A21" s="15">
        <v>1</v>
      </c>
      <c r="B21" s="6" t="s">
        <v>4</v>
      </c>
      <c r="C21" s="6" t="s">
        <v>5</v>
      </c>
      <c r="D21" s="6" t="s">
        <v>6</v>
      </c>
      <c r="E21" s="6" t="s">
        <v>19</v>
      </c>
      <c r="F21" s="13">
        <v>6</v>
      </c>
      <c r="G21" s="13">
        <v>7</v>
      </c>
      <c r="H21" s="37">
        <v>8</v>
      </c>
      <c r="I21" s="38"/>
      <c r="J21" s="40" t="s">
        <v>16</v>
      </c>
      <c r="K21" s="41"/>
      <c r="L21" s="6" t="s">
        <v>33</v>
      </c>
      <c r="M21" s="6" t="s">
        <v>68</v>
      </c>
    </row>
    <row r="22" spans="1:18" ht="25.5" customHeight="1" x14ac:dyDescent="0.3">
      <c r="A22" s="15">
        <v>1</v>
      </c>
      <c r="B22" s="43" t="s">
        <v>8</v>
      </c>
      <c r="C22" s="43"/>
      <c r="D22" s="43"/>
      <c r="E22" s="43"/>
      <c r="F22" s="43"/>
      <c r="G22" s="43"/>
      <c r="H22" s="27">
        <f>H23+H24+H25</f>
        <v>551133605.25</v>
      </c>
      <c r="I22" s="28"/>
      <c r="J22" s="27">
        <f>J23+J24+J25</f>
        <v>653894556.86000001</v>
      </c>
      <c r="K22" s="28"/>
      <c r="L22" s="8">
        <f>L23+L24+L25</f>
        <v>600784708.84000003</v>
      </c>
      <c r="M22" s="8">
        <f>L22/J22*100</f>
        <v>91.877918624214686</v>
      </c>
      <c r="N22" s="3"/>
      <c r="O22" s="3">
        <f>H22-E16</f>
        <v>0</v>
      </c>
      <c r="P22" s="3">
        <f>J22-G16</f>
        <v>0</v>
      </c>
      <c r="Q22" s="3">
        <f>L22-I16</f>
        <v>0</v>
      </c>
      <c r="R22" s="3">
        <f t="shared" ref="R22" si="2">K22-H16</f>
        <v>0</v>
      </c>
    </row>
    <row r="23" spans="1:18" ht="18.75" x14ac:dyDescent="0.3">
      <c r="A23" s="15">
        <v>2</v>
      </c>
      <c r="B23" s="16" t="s">
        <v>9</v>
      </c>
      <c r="C23" s="16"/>
      <c r="D23" s="6"/>
      <c r="E23" s="16"/>
      <c r="F23" s="16"/>
      <c r="G23" s="16"/>
      <c r="H23" s="27">
        <f>H27+H41</f>
        <v>162230806.84999999</v>
      </c>
      <c r="I23" s="28"/>
      <c r="J23" s="27">
        <f>J27+J41</f>
        <v>76790285.299999997</v>
      </c>
      <c r="K23" s="28"/>
      <c r="L23" s="8">
        <f>L27+L41</f>
        <v>64837209.640000001</v>
      </c>
      <c r="M23" s="8">
        <f t="shared" ref="M23:M52" si="3">L23/J23*100</f>
        <v>84.434130419880077</v>
      </c>
    </row>
    <row r="24" spans="1:18" ht="18.75" x14ac:dyDescent="0.3">
      <c r="A24" s="15">
        <v>3</v>
      </c>
      <c r="B24" s="16" t="s">
        <v>10</v>
      </c>
      <c r="C24" s="16"/>
      <c r="D24" s="6"/>
      <c r="E24" s="16"/>
      <c r="F24" s="16"/>
      <c r="G24" s="16"/>
      <c r="H24" s="27">
        <f>H28+H42</f>
        <v>388902798.39999998</v>
      </c>
      <c r="I24" s="28"/>
      <c r="J24" s="27">
        <f>J28+J42</f>
        <v>539080160.94000006</v>
      </c>
      <c r="K24" s="28"/>
      <c r="L24" s="8">
        <f>L28+L42</f>
        <v>497923388.57999998</v>
      </c>
      <c r="M24" s="8">
        <f t="shared" si="3"/>
        <v>92.365370617936577</v>
      </c>
    </row>
    <row r="25" spans="1:18" ht="18.75" x14ac:dyDescent="0.3">
      <c r="A25" s="15">
        <v>4</v>
      </c>
      <c r="B25" s="16" t="s">
        <v>11</v>
      </c>
      <c r="C25" s="16"/>
      <c r="D25" s="6"/>
      <c r="E25" s="16"/>
      <c r="F25" s="16"/>
      <c r="G25" s="16"/>
      <c r="H25" s="27">
        <f>H29+H43</f>
        <v>0</v>
      </c>
      <c r="I25" s="28"/>
      <c r="J25" s="27">
        <f>J29+J43</f>
        <v>38024110.619999997</v>
      </c>
      <c r="K25" s="28"/>
      <c r="L25" s="8">
        <f>L29+L43</f>
        <v>38024110.619999997</v>
      </c>
      <c r="M25" s="8">
        <f t="shared" si="3"/>
        <v>100</v>
      </c>
    </row>
    <row r="26" spans="1:18" ht="37.5" x14ac:dyDescent="0.3">
      <c r="A26" s="15">
        <v>5</v>
      </c>
      <c r="B26" s="16" t="s">
        <v>12</v>
      </c>
      <c r="C26" s="6" t="s">
        <v>13</v>
      </c>
      <c r="D26" s="6"/>
      <c r="E26" s="16"/>
      <c r="F26" s="16"/>
      <c r="G26" s="16"/>
      <c r="H26" s="27">
        <f>H27+H28+H29</f>
        <v>437672605.25</v>
      </c>
      <c r="I26" s="28"/>
      <c r="J26" s="27">
        <f>J27+J28+J29</f>
        <v>445245714.26999998</v>
      </c>
      <c r="K26" s="28"/>
      <c r="L26" s="8">
        <f>L27+L28+L29</f>
        <v>394287101.27999997</v>
      </c>
      <c r="M26" s="8">
        <f t="shared" si="3"/>
        <v>88.554945874426011</v>
      </c>
    </row>
    <row r="27" spans="1:18" ht="18.75" x14ac:dyDescent="0.3">
      <c r="A27" s="15">
        <v>6</v>
      </c>
      <c r="B27" s="16" t="s">
        <v>9</v>
      </c>
      <c r="C27" s="16"/>
      <c r="D27" s="6"/>
      <c r="E27" s="16"/>
      <c r="F27" s="16"/>
      <c r="G27" s="16"/>
      <c r="H27" s="27">
        <f>H36+H30+H35+H38</f>
        <v>162230806.84999999</v>
      </c>
      <c r="I27" s="28"/>
      <c r="J27" s="27">
        <f>J36+J30+J35+J38</f>
        <v>45776895.329999998</v>
      </c>
      <c r="K27" s="28"/>
      <c r="L27" s="8">
        <f>L36+L30+L38+L35</f>
        <v>33823844.520000003</v>
      </c>
      <c r="M27" s="8">
        <f t="shared" si="3"/>
        <v>73.888463331049593</v>
      </c>
    </row>
    <row r="28" spans="1:18" ht="18.75" x14ac:dyDescent="0.3">
      <c r="A28" s="15">
        <v>7</v>
      </c>
      <c r="B28" s="16" t="s">
        <v>10</v>
      </c>
      <c r="C28" s="16"/>
      <c r="D28" s="6"/>
      <c r="E28" s="16"/>
      <c r="F28" s="16"/>
      <c r="G28" s="16"/>
      <c r="H28" s="27">
        <f>H34+H33+H37+H39</f>
        <v>275441798.39999998</v>
      </c>
      <c r="I28" s="46"/>
      <c r="J28" s="27">
        <f>J34+J33+J37+J39</f>
        <v>399468818.94</v>
      </c>
      <c r="K28" s="46"/>
      <c r="L28" s="8">
        <f>L34+L37+L39+L33</f>
        <v>360463256.75999999</v>
      </c>
      <c r="M28" s="8">
        <f t="shared" si="3"/>
        <v>90.23564285104851</v>
      </c>
    </row>
    <row r="29" spans="1:18" ht="18.75" x14ac:dyDescent="0.3">
      <c r="A29" s="15">
        <v>8</v>
      </c>
      <c r="B29" s="16" t="s">
        <v>11</v>
      </c>
      <c r="C29" s="16"/>
      <c r="D29" s="6"/>
      <c r="E29" s="16"/>
      <c r="F29" s="16"/>
      <c r="G29" s="16"/>
      <c r="H29" s="27">
        <v>0</v>
      </c>
      <c r="I29" s="46"/>
      <c r="J29" s="27">
        <v>0</v>
      </c>
      <c r="K29" s="46"/>
      <c r="L29" s="8">
        <v>0</v>
      </c>
      <c r="M29" s="8">
        <v>0</v>
      </c>
    </row>
    <row r="30" spans="1:18" ht="102" customHeight="1" x14ac:dyDescent="0.3">
      <c r="A30" s="15">
        <v>9</v>
      </c>
      <c r="B30" s="16" t="s">
        <v>25</v>
      </c>
      <c r="C30" s="16"/>
      <c r="D30" s="6"/>
      <c r="E30" s="6" t="s">
        <v>26</v>
      </c>
      <c r="F30" s="16"/>
      <c r="G30" s="16"/>
      <c r="H30" s="27">
        <f>+H31</f>
        <v>18892903.789999999</v>
      </c>
      <c r="I30" s="28"/>
      <c r="J30" s="27">
        <f>+J31</f>
        <v>18892903.789999999</v>
      </c>
      <c r="K30" s="28"/>
      <c r="L30" s="8">
        <f>+L31</f>
        <v>8523793.8699999992</v>
      </c>
      <c r="M30" s="8">
        <f t="shared" si="3"/>
        <v>45.116377899048196</v>
      </c>
    </row>
    <row r="31" spans="1:18" ht="18.75" x14ac:dyDescent="0.3">
      <c r="A31" s="15">
        <v>10</v>
      </c>
      <c r="B31" s="16" t="s">
        <v>32</v>
      </c>
      <c r="C31" s="6" t="s">
        <v>13</v>
      </c>
      <c r="D31" s="6" t="s">
        <v>27</v>
      </c>
      <c r="E31" s="6" t="s">
        <v>28</v>
      </c>
      <c r="F31" s="6" t="s">
        <v>17</v>
      </c>
      <c r="G31" s="6" t="s">
        <v>69</v>
      </c>
      <c r="H31" s="27">
        <v>18892903.789999999</v>
      </c>
      <c r="I31" s="28"/>
      <c r="J31" s="27">
        <v>18892903.789999999</v>
      </c>
      <c r="K31" s="28"/>
      <c r="L31" s="8">
        <v>8523793.8699999992</v>
      </c>
      <c r="M31" s="8">
        <f t="shared" si="3"/>
        <v>45.116377899048196</v>
      </c>
    </row>
    <row r="32" spans="1:18" ht="66" customHeight="1" x14ac:dyDescent="0.3">
      <c r="A32" s="15">
        <v>11</v>
      </c>
      <c r="B32" s="17" t="s">
        <v>29</v>
      </c>
      <c r="C32" s="6"/>
      <c r="D32" s="6"/>
      <c r="E32" s="18" t="s">
        <v>31</v>
      </c>
      <c r="F32" s="6"/>
      <c r="G32" s="4"/>
      <c r="H32" s="27">
        <f>H33+H34+H36+H35+H37+H38+H39</f>
        <v>418779701.45999998</v>
      </c>
      <c r="I32" s="28"/>
      <c r="J32" s="27">
        <f>J33+J34+J36+J35+J37+J38+J39</f>
        <v>426352810.48000002</v>
      </c>
      <c r="K32" s="46"/>
      <c r="L32" s="8">
        <f>L33+L34+L36+L35+L37+L38+L39</f>
        <v>385763307.41000003</v>
      </c>
      <c r="M32" s="8">
        <f t="shared" si="3"/>
        <v>90.479832178354087</v>
      </c>
    </row>
    <row r="33" spans="1:13" ht="41.25" customHeight="1" x14ac:dyDescent="0.3">
      <c r="A33" s="30">
        <v>12</v>
      </c>
      <c r="B33" s="32" t="s">
        <v>40</v>
      </c>
      <c r="C33" s="6" t="s">
        <v>13</v>
      </c>
      <c r="D33" s="6" t="s">
        <v>30</v>
      </c>
      <c r="E33" s="18" t="s">
        <v>35</v>
      </c>
      <c r="F33" s="6" t="s">
        <v>17</v>
      </c>
      <c r="G33" s="4">
        <v>2022</v>
      </c>
      <c r="H33" s="27">
        <v>201284353</v>
      </c>
      <c r="I33" s="28"/>
      <c r="J33" s="27">
        <v>201194306.06</v>
      </c>
      <c r="K33" s="28"/>
      <c r="L33" s="19">
        <v>201194306.06</v>
      </c>
      <c r="M33" s="19">
        <f t="shared" si="3"/>
        <v>100</v>
      </c>
    </row>
    <row r="34" spans="1:13" ht="61.5" customHeight="1" x14ac:dyDescent="0.3">
      <c r="A34" s="36"/>
      <c r="B34" s="42"/>
      <c r="C34" s="6" t="s">
        <v>13</v>
      </c>
      <c r="D34" s="6" t="s">
        <v>30</v>
      </c>
      <c r="E34" s="18" t="s">
        <v>36</v>
      </c>
      <c r="F34" s="6" t="s">
        <v>17</v>
      </c>
      <c r="G34" s="4">
        <v>2022</v>
      </c>
      <c r="H34" s="27">
        <v>74157445.400000006</v>
      </c>
      <c r="I34" s="28"/>
      <c r="J34" s="27">
        <v>71110082.370000005</v>
      </c>
      <c r="K34" s="28"/>
      <c r="L34" s="19">
        <v>71110082.370000005</v>
      </c>
      <c r="M34" s="19">
        <f t="shared" si="3"/>
        <v>100</v>
      </c>
    </row>
    <row r="35" spans="1:13" ht="61.5" customHeight="1" x14ac:dyDescent="0.3">
      <c r="A35" s="36"/>
      <c r="B35" s="42"/>
      <c r="C35" s="6" t="s">
        <v>13</v>
      </c>
      <c r="D35" s="6" t="s">
        <v>30</v>
      </c>
      <c r="E35" s="18" t="s">
        <v>46</v>
      </c>
      <c r="F35" s="6" t="s">
        <v>17</v>
      </c>
      <c r="G35" s="4">
        <v>2022</v>
      </c>
      <c r="H35" s="27">
        <v>0</v>
      </c>
      <c r="I35" s="28"/>
      <c r="J35" s="27">
        <v>3034711.37</v>
      </c>
      <c r="K35" s="28"/>
      <c r="L35" s="19">
        <v>3034711.37</v>
      </c>
      <c r="M35" s="19">
        <f t="shared" si="3"/>
        <v>100</v>
      </c>
    </row>
    <row r="36" spans="1:13" ht="61.5" customHeight="1" x14ac:dyDescent="0.3">
      <c r="A36" s="36"/>
      <c r="B36" s="42"/>
      <c r="C36" s="6" t="s">
        <v>13</v>
      </c>
      <c r="D36" s="6" t="s">
        <v>30</v>
      </c>
      <c r="E36" s="18" t="s">
        <v>34</v>
      </c>
      <c r="F36" s="6" t="s">
        <v>17</v>
      </c>
      <c r="G36" s="4">
        <v>2022</v>
      </c>
      <c r="H36" s="27">
        <v>143337903.06</v>
      </c>
      <c r="I36" s="28"/>
      <c r="J36" s="27">
        <v>23837518.16</v>
      </c>
      <c r="K36" s="28"/>
      <c r="L36" s="19">
        <v>22253577.27</v>
      </c>
      <c r="M36" s="19">
        <f t="shared" si="3"/>
        <v>93.355260898519646</v>
      </c>
    </row>
    <row r="37" spans="1:13" ht="61.5" customHeight="1" x14ac:dyDescent="0.3">
      <c r="A37" s="36"/>
      <c r="B37" s="42"/>
      <c r="C37" s="6" t="s">
        <v>13</v>
      </c>
      <c r="D37" s="6" t="s">
        <v>30</v>
      </c>
      <c r="E37" s="18" t="s">
        <v>58</v>
      </c>
      <c r="F37" s="6" t="s">
        <v>17</v>
      </c>
      <c r="G37" s="4">
        <v>2022</v>
      </c>
      <c r="H37" s="27">
        <v>0</v>
      </c>
      <c r="I37" s="28"/>
      <c r="J37" s="27">
        <v>117608179.63</v>
      </c>
      <c r="K37" s="28"/>
      <c r="L37" s="19">
        <v>78875737.790000007</v>
      </c>
      <c r="M37" s="19">
        <f t="shared" si="3"/>
        <v>67.06654081216648</v>
      </c>
    </row>
    <row r="38" spans="1:13" ht="61.5" customHeight="1" x14ac:dyDescent="0.3">
      <c r="A38" s="31"/>
      <c r="B38" s="33"/>
      <c r="C38" s="6" t="s">
        <v>13</v>
      </c>
      <c r="D38" s="6" t="s">
        <v>30</v>
      </c>
      <c r="E38" s="18" t="s">
        <v>59</v>
      </c>
      <c r="F38" s="6" t="s">
        <v>17</v>
      </c>
      <c r="G38" s="4">
        <v>2022</v>
      </c>
      <c r="H38" s="27">
        <v>0</v>
      </c>
      <c r="I38" s="28"/>
      <c r="J38" s="27">
        <v>11762.01</v>
      </c>
      <c r="K38" s="28"/>
      <c r="L38" s="19">
        <v>11762.01</v>
      </c>
      <c r="M38" s="19">
        <f t="shared" si="3"/>
        <v>100</v>
      </c>
    </row>
    <row r="39" spans="1:13" ht="97.5" customHeight="1" x14ac:dyDescent="0.3">
      <c r="A39" s="15">
        <v>13</v>
      </c>
      <c r="B39" s="20" t="s">
        <v>60</v>
      </c>
      <c r="C39" s="6" t="s">
        <v>13</v>
      </c>
      <c r="D39" s="6" t="s">
        <v>30</v>
      </c>
      <c r="E39" s="18" t="s">
        <v>39</v>
      </c>
      <c r="F39" s="6" t="s">
        <v>17</v>
      </c>
      <c r="G39" s="4">
        <v>2022</v>
      </c>
      <c r="H39" s="27">
        <v>0</v>
      </c>
      <c r="I39" s="28"/>
      <c r="J39" s="27">
        <v>9556250.8800000008</v>
      </c>
      <c r="K39" s="28"/>
      <c r="L39" s="19">
        <v>9283130.5399999991</v>
      </c>
      <c r="M39" s="19">
        <f t="shared" si="3"/>
        <v>97.141971852459335</v>
      </c>
    </row>
    <row r="40" spans="1:13" ht="18.75" x14ac:dyDescent="0.3">
      <c r="A40" s="15">
        <v>14</v>
      </c>
      <c r="B40" s="17" t="s">
        <v>14</v>
      </c>
      <c r="C40" s="21">
        <v>730</v>
      </c>
      <c r="D40" s="22"/>
      <c r="E40" s="8"/>
      <c r="F40" s="13"/>
      <c r="G40" s="13"/>
      <c r="H40" s="27">
        <f>H41+H42+H43</f>
        <v>113461000</v>
      </c>
      <c r="I40" s="28"/>
      <c r="J40" s="27">
        <f>J41+J42+J43</f>
        <v>208648842.59</v>
      </c>
      <c r="K40" s="28"/>
      <c r="L40" s="8">
        <f t="shared" ref="L40" si="4">L41+L42+L43</f>
        <v>206497607.56</v>
      </c>
      <c r="M40" s="8">
        <f t="shared" si="3"/>
        <v>98.968968625324592</v>
      </c>
    </row>
    <row r="41" spans="1:13" ht="18.75" x14ac:dyDescent="0.3">
      <c r="A41" s="15">
        <v>15</v>
      </c>
      <c r="B41" s="16" t="s">
        <v>9</v>
      </c>
      <c r="C41" s="22"/>
      <c r="D41" s="22"/>
      <c r="E41" s="8"/>
      <c r="F41" s="13"/>
      <c r="G41" s="13"/>
      <c r="H41" s="27">
        <f>H44+H48</f>
        <v>0</v>
      </c>
      <c r="I41" s="28"/>
      <c r="J41" s="27">
        <f>J44+J48+461605</f>
        <v>31013389.969999999</v>
      </c>
      <c r="K41" s="28"/>
      <c r="L41" s="8">
        <f>L44+L48+461605</f>
        <v>31013365.119999997</v>
      </c>
      <c r="M41" s="8">
        <f t="shared" si="3"/>
        <v>99.999919873319158</v>
      </c>
    </row>
    <row r="42" spans="1:13" ht="18.75" x14ac:dyDescent="0.3">
      <c r="A42" s="15">
        <v>16</v>
      </c>
      <c r="B42" s="16" t="s">
        <v>10</v>
      </c>
      <c r="C42" s="22"/>
      <c r="D42" s="22"/>
      <c r="E42" s="8"/>
      <c r="F42" s="13"/>
      <c r="G42" s="13"/>
      <c r="H42" s="27">
        <f>H49</f>
        <v>113461000</v>
      </c>
      <c r="I42" s="28"/>
      <c r="J42" s="27">
        <f>J49+2278302.36+13252700</f>
        <v>139611342</v>
      </c>
      <c r="K42" s="28"/>
      <c r="L42" s="8">
        <f>L49+13252700+2278302.36</f>
        <v>137460131.81999999</v>
      </c>
      <c r="M42" s="8">
        <f t="shared" si="3"/>
        <v>98.459143684758786</v>
      </c>
    </row>
    <row r="43" spans="1:13" ht="18.75" x14ac:dyDescent="0.3">
      <c r="A43" s="15">
        <v>17</v>
      </c>
      <c r="B43" s="16" t="s">
        <v>11</v>
      </c>
      <c r="C43" s="22"/>
      <c r="D43" s="22"/>
      <c r="E43" s="8"/>
      <c r="F43" s="13"/>
      <c r="G43" s="13"/>
      <c r="H43" s="27"/>
      <c r="I43" s="28"/>
      <c r="J43" s="27">
        <f>32446200+5577910.62</f>
        <v>38024110.619999997</v>
      </c>
      <c r="K43" s="28"/>
      <c r="L43" s="8">
        <f>32446200+5577910.62</f>
        <v>38024110.619999997</v>
      </c>
      <c r="M43" s="8">
        <f t="shared" si="3"/>
        <v>100</v>
      </c>
    </row>
    <row r="44" spans="1:13" ht="56.25" x14ac:dyDescent="0.3">
      <c r="A44" s="15">
        <v>18</v>
      </c>
      <c r="B44" s="16" t="s">
        <v>51</v>
      </c>
      <c r="C44" s="21"/>
      <c r="D44" s="6"/>
      <c r="E44" s="18" t="s">
        <v>52</v>
      </c>
      <c r="F44" s="13"/>
      <c r="G44" s="13"/>
      <c r="H44" s="27">
        <f>+H45+H46</f>
        <v>0</v>
      </c>
      <c r="I44" s="28"/>
      <c r="J44" s="27">
        <f>+J45+J46</f>
        <v>13902651.6</v>
      </c>
      <c r="K44" s="28"/>
      <c r="L44" s="8">
        <f>L46+L45</f>
        <v>13902651.6</v>
      </c>
      <c r="M44" s="8">
        <f t="shared" si="3"/>
        <v>100</v>
      </c>
    </row>
    <row r="45" spans="1:13" ht="187.5" customHeight="1" x14ac:dyDescent="0.3">
      <c r="A45" s="30">
        <v>19</v>
      </c>
      <c r="B45" s="34" t="s">
        <v>54</v>
      </c>
      <c r="C45" s="21">
        <v>730</v>
      </c>
      <c r="D45" s="6" t="s">
        <v>53</v>
      </c>
      <c r="E45" s="6">
        <v>1210083010</v>
      </c>
      <c r="F45" s="13">
        <v>410</v>
      </c>
      <c r="G45" s="13">
        <v>2022</v>
      </c>
      <c r="H45" s="27">
        <v>0</v>
      </c>
      <c r="I45" s="28"/>
      <c r="J45" s="27">
        <v>12400915.939999999</v>
      </c>
      <c r="K45" s="28"/>
      <c r="L45" s="8">
        <v>12400915.939999999</v>
      </c>
      <c r="M45" s="8">
        <f t="shared" si="3"/>
        <v>100</v>
      </c>
    </row>
    <row r="46" spans="1:13" ht="18.75" x14ac:dyDescent="0.3">
      <c r="A46" s="31"/>
      <c r="B46" s="35"/>
      <c r="C46" s="21">
        <v>730</v>
      </c>
      <c r="D46" s="6" t="s">
        <v>53</v>
      </c>
      <c r="E46" s="6" t="s">
        <v>57</v>
      </c>
      <c r="F46" s="13">
        <v>410</v>
      </c>
      <c r="G46" s="13">
        <v>2022</v>
      </c>
      <c r="H46" s="27">
        <v>0</v>
      </c>
      <c r="I46" s="28"/>
      <c r="J46" s="27">
        <v>1501735.66</v>
      </c>
      <c r="K46" s="28"/>
      <c r="L46" s="8">
        <v>1501735.66</v>
      </c>
      <c r="M46" s="8">
        <f t="shared" si="3"/>
        <v>100</v>
      </c>
    </row>
    <row r="47" spans="1:13" ht="56.25" x14ac:dyDescent="0.3">
      <c r="A47" s="15">
        <v>20</v>
      </c>
      <c r="B47" s="17" t="s">
        <v>29</v>
      </c>
      <c r="C47" s="6"/>
      <c r="D47" s="6"/>
      <c r="E47" s="18" t="s">
        <v>31</v>
      </c>
      <c r="F47" s="21"/>
      <c r="G47" s="4"/>
      <c r="H47" s="27">
        <f>H49+H48+H50</f>
        <v>113461000</v>
      </c>
      <c r="I47" s="28"/>
      <c r="J47" s="27">
        <f>J49+J48+J50</f>
        <v>148585685.98999998</v>
      </c>
      <c r="K47" s="28"/>
      <c r="L47" s="8">
        <f>L49+L48+L50</f>
        <v>146434450.95999998</v>
      </c>
      <c r="M47" s="8">
        <f t="shared" si="3"/>
        <v>98.552192281735145</v>
      </c>
    </row>
    <row r="48" spans="1:13" ht="56.25" x14ac:dyDescent="0.3">
      <c r="A48" s="15">
        <v>21</v>
      </c>
      <c r="B48" s="23" t="s">
        <v>47</v>
      </c>
      <c r="C48" s="21">
        <v>730</v>
      </c>
      <c r="D48" s="6" t="s">
        <v>48</v>
      </c>
      <c r="E48" s="18" t="s">
        <v>49</v>
      </c>
      <c r="F48" s="13">
        <v>410</v>
      </c>
      <c r="G48" s="4">
        <v>2022</v>
      </c>
      <c r="H48" s="27">
        <v>0</v>
      </c>
      <c r="I48" s="28"/>
      <c r="J48" s="27">
        <v>16649133.369999999</v>
      </c>
      <c r="K48" s="28"/>
      <c r="L48" s="8">
        <v>16649108.52</v>
      </c>
      <c r="M48" s="8">
        <f t="shared" si="3"/>
        <v>99.999850742981948</v>
      </c>
    </row>
    <row r="49" spans="1:13" ht="99" customHeight="1" x14ac:dyDescent="0.3">
      <c r="A49" s="30">
        <v>22</v>
      </c>
      <c r="B49" s="32" t="s">
        <v>42</v>
      </c>
      <c r="C49" s="6" t="s">
        <v>15</v>
      </c>
      <c r="D49" s="6" t="s">
        <v>56</v>
      </c>
      <c r="E49" s="6" t="s">
        <v>39</v>
      </c>
      <c r="F49" s="21">
        <v>410</v>
      </c>
      <c r="G49" s="4">
        <v>2022</v>
      </c>
      <c r="H49" s="29">
        <v>113461000</v>
      </c>
      <c r="I49" s="29"/>
      <c r="J49" s="29">
        <v>124080339.64</v>
      </c>
      <c r="K49" s="29"/>
      <c r="L49" s="8">
        <v>121929129.45999999</v>
      </c>
      <c r="M49" s="8">
        <f t="shared" si="3"/>
        <v>98.266276360750297</v>
      </c>
    </row>
    <row r="50" spans="1:13" ht="110.25" customHeight="1" x14ac:dyDescent="0.3">
      <c r="A50" s="31"/>
      <c r="B50" s="33"/>
      <c r="C50" s="6" t="s">
        <v>15</v>
      </c>
      <c r="D50" s="6" t="s">
        <v>56</v>
      </c>
      <c r="E50" s="24" t="s">
        <v>50</v>
      </c>
      <c r="F50" s="25">
        <v>410</v>
      </c>
      <c r="G50" s="4">
        <v>2022</v>
      </c>
      <c r="H50" s="27">
        <v>0</v>
      </c>
      <c r="I50" s="28"/>
      <c r="J50" s="27">
        <f>5577910.62+2278302.36</f>
        <v>7856212.9800000004</v>
      </c>
      <c r="K50" s="28"/>
      <c r="L50" s="8">
        <v>7856212.9800000004</v>
      </c>
      <c r="M50" s="8">
        <f t="shared" si="3"/>
        <v>100</v>
      </c>
    </row>
    <row r="51" spans="1:13" ht="44.25" customHeight="1" x14ac:dyDescent="0.3">
      <c r="A51" s="4">
        <v>23</v>
      </c>
      <c r="B51" s="16" t="s">
        <v>37</v>
      </c>
      <c r="C51" s="6"/>
      <c r="D51" s="6"/>
      <c r="E51" s="24"/>
      <c r="F51" s="25"/>
      <c r="G51" s="15"/>
      <c r="H51" s="44">
        <f>H52</f>
        <v>0</v>
      </c>
      <c r="I51" s="45"/>
      <c r="J51" s="44">
        <f>J52</f>
        <v>46160505</v>
      </c>
      <c r="K51" s="45"/>
      <c r="L51" s="8">
        <f>L52</f>
        <v>46160505</v>
      </c>
      <c r="M51" s="8">
        <f t="shared" si="3"/>
        <v>100</v>
      </c>
    </row>
    <row r="52" spans="1:13" ht="44.25" customHeight="1" x14ac:dyDescent="0.3">
      <c r="A52" s="4">
        <v>24</v>
      </c>
      <c r="B52" s="16" t="s">
        <v>55</v>
      </c>
      <c r="C52" s="24" t="s">
        <v>15</v>
      </c>
      <c r="D52" s="24" t="s">
        <v>38</v>
      </c>
      <c r="E52" s="6" t="s">
        <v>41</v>
      </c>
      <c r="F52" s="25">
        <v>460</v>
      </c>
      <c r="G52" s="25">
        <v>2022</v>
      </c>
      <c r="H52" s="27">
        <v>0</v>
      </c>
      <c r="I52" s="28"/>
      <c r="J52" s="27">
        <f>13252700+32446200+461605</f>
        <v>46160505</v>
      </c>
      <c r="K52" s="28"/>
      <c r="L52" s="8">
        <v>46160505</v>
      </c>
      <c r="M52" s="8">
        <f t="shared" si="3"/>
        <v>100</v>
      </c>
    </row>
  </sheetData>
  <mergeCells count="109">
    <mergeCell ref="G13:H13"/>
    <mergeCell ref="L19:L20"/>
    <mergeCell ref="J19:K20"/>
    <mergeCell ref="I16:J16"/>
    <mergeCell ref="G12:H12"/>
    <mergeCell ref="A7:L7"/>
    <mergeCell ref="G10:H10"/>
    <mergeCell ref="E10:F10"/>
    <mergeCell ref="M19:M20"/>
    <mergeCell ref="J24:K24"/>
    <mergeCell ref="H32:I32"/>
    <mergeCell ref="H27:I27"/>
    <mergeCell ref="H23:I23"/>
    <mergeCell ref="H24:I24"/>
    <mergeCell ref="H25:I25"/>
    <mergeCell ref="J25:K25"/>
    <mergeCell ref="J27:K27"/>
    <mergeCell ref="J26:K26"/>
    <mergeCell ref="H26:I26"/>
    <mergeCell ref="J23:K23"/>
    <mergeCell ref="H28:I28"/>
    <mergeCell ref="J28:K28"/>
    <mergeCell ref="J22:K22"/>
    <mergeCell ref="B10:D10"/>
    <mergeCell ref="B11:D11"/>
    <mergeCell ref="E11:F11"/>
    <mergeCell ref="I10:J10"/>
    <mergeCell ref="I11:J11"/>
    <mergeCell ref="A19:A20"/>
    <mergeCell ref="G11:H11"/>
    <mergeCell ref="I12:J12"/>
    <mergeCell ref="B12:D12"/>
    <mergeCell ref="B13:D13"/>
    <mergeCell ref="E12:F12"/>
    <mergeCell ref="G16:H16"/>
    <mergeCell ref="B19:B20"/>
    <mergeCell ref="B14:D14"/>
    <mergeCell ref="E14:F14"/>
    <mergeCell ref="G14:H14"/>
    <mergeCell ref="E16:F16"/>
    <mergeCell ref="E13:F13"/>
    <mergeCell ref="A16:D16"/>
    <mergeCell ref="B15:D15"/>
    <mergeCell ref="E15:F15"/>
    <mergeCell ref="I13:J13"/>
    <mergeCell ref="I14:J14"/>
    <mergeCell ref="G15:H15"/>
    <mergeCell ref="H52:I52"/>
    <mergeCell ref="J52:K52"/>
    <mergeCell ref="H51:I51"/>
    <mergeCell ref="H49:I49"/>
    <mergeCell ref="J49:K49"/>
    <mergeCell ref="J51:K51"/>
    <mergeCell ref="H41:I41"/>
    <mergeCell ref="J29:K29"/>
    <mergeCell ref="H29:I29"/>
    <mergeCell ref="J30:K30"/>
    <mergeCell ref="H31:I31"/>
    <mergeCell ref="H30:I30"/>
    <mergeCell ref="J31:K31"/>
    <mergeCell ref="J32:K32"/>
    <mergeCell ref="J34:K34"/>
    <mergeCell ref="J40:K40"/>
    <mergeCell ref="J41:K41"/>
    <mergeCell ref="H40:I40"/>
    <mergeCell ref="H33:I33"/>
    <mergeCell ref="H34:I34"/>
    <mergeCell ref="J33:K33"/>
    <mergeCell ref="H43:I43"/>
    <mergeCell ref="J44:K44"/>
    <mergeCell ref="J43:K43"/>
    <mergeCell ref="H19:I20"/>
    <mergeCell ref="G19:G20"/>
    <mergeCell ref="J21:K21"/>
    <mergeCell ref="B33:B38"/>
    <mergeCell ref="H37:I37"/>
    <mergeCell ref="H38:I38"/>
    <mergeCell ref="J37:K37"/>
    <mergeCell ref="J38:K38"/>
    <mergeCell ref="B22:G22"/>
    <mergeCell ref="C19:F19"/>
    <mergeCell ref="H35:I35"/>
    <mergeCell ref="J35:K35"/>
    <mergeCell ref="H36:I36"/>
    <mergeCell ref="J36:K36"/>
    <mergeCell ref="K2:M2"/>
    <mergeCell ref="J42:K42"/>
    <mergeCell ref="I15:J15"/>
    <mergeCell ref="H48:I48"/>
    <mergeCell ref="J48:K48"/>
    <mergeCell ref="A49:A50"/>
    <mergeCell ref="B49:B50"/>
    <mergeCell ref="H50:I50"/>
    <mergeCell ref="J50:K50"/>
    <mergeCell ref="H47:I47"/>
    <mergeCell ref="A45:A46"/>
    <mergeCell ref="B45:B46"/>
    <mergeCell ref="H46:I46"/>
    <mergeCell ref="J46:K46"/>
    <mergeCell ref="J47:K47"/>
    <mergeCell ref="H39:I39"/>
    <mergeCell ref="J39:K39"/>
    <mergeCell ref="A33:A38"/>
    <mergeCell ref="H45:I45"/>
    <mergeCell ref="J45:K45"/>
    <mergeCell ref="H44:I44"/>
    <mergeCell ref="H42:I42"/>
    <mergeCell ref="H21:I21"/>
    <mergeCell ref="H22:I22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46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КАИП</vt:lpstr>
      <vt:lpstr>КАИП!Заголовки_для_печати</vt:lpstr>
      <vt:lpstr>КАИП!Область_печати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2022-11-28T08:14:38Z</cp:lastPrinted>
  <dcterms:created xsi:type="dcterms:W3CDTF">2002-03-11T10:22:12Z</dcterms:created>
  <dcterms:modified xsi:type="dcterms:W3CDTF">2023-05-25T09:40:22Z</dcterms:modified>
</cp:coreProperties>
</file>