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\\192.168.100.248\gorsovet$\6 - Сессии\2023 год\11 - Декабрь внеочередная сессия 06.12.2023\Решение на печать\"/>
    </mc:Choice>
  </mc:AlternateContent>
  <bookViews>
    <workbookView xWindow="0" yWindow="0" windowWidth="28800" windowHeight="12330"/>
  </bookViews>
  <sheets>
    <sheet name="КАИП" sheetId="3" r:id="rId1"/>
  </sheets>
  <definedNames>
    <definedName name="APPT" localSheetId="0">КАИП!#REF!</definedName>
    <definedName name="FIO" localSheetId="0">КАИП!#REF!</definedName>
    <definedName name="SIGN" localSheetId="0">КАИП!#REF!</definedName>
    <definedName name="_xlnm.Print_Titles" localSheetId="0">КАИП!$23:$25</definedName>
    <definedName name="_xlnm.Print_Area" localSheetId="0">КАИП!$A$1:$L$66</definedName>
  </definedNames>
  <calcPr calcId="162913"/>
</workbook>
</file>

<file path=xl/calcChain.xml><?xml version="1.0" encoding="utf-8"?>
<calcChain xmlns="http://schemas.openxmlformats.org/spreadsheetml/2006/main">
  <c r="H59" i="3" l="1"/>
  <c r="J47" i="3"/>
  <c r="L36" i="3"/>
  <c r="H47" i="3"/>
  <c r="M26" i="3" l="1"/>
  <c r="H45" i="3"/>
  <c r="L63" i="3"/>
  <c r="L64" i="3"/>
  <c r="J64" i="3"/>
  <c r="J63" i="3"/>
  <c r="H63" i="3"/>
  <c r="H64" i="3"/>
  <c r="L62" i="3"/>
  <c r="J62" i="3"/>
  <c r="H62" i="3"/>
  <c r="L65" i="3"/>
  <c r="J65" i="3"/>
  <c r="H65" i="3"/>
  <c r="E18" i="3"/>
  <c r="L61" i="3" l="1"/>
  <c r="I19" i="3" s="1"/>
  <c r="J61" i="3"/>
  <c r="G19" i="3" s="1"/>
  <c r="H61" i="3"/>
  <c r="E19" i="3" s="1"/>
  <c r="H55" i="3"/>
  <c r="H53" i="3" s="1"/>
  <c r="H38" i="3"/>
  <c r="H32" i="3"/>
  <c r="H28" i="3" s="1"/>
  <c r="L57" i="3" l="1"/>
  <c r="L44" i="3" s="1"/>
  <c r="J57" i="3"/>
  <c r="J44" i="3" s="1"/>
  <c r="H57" i="3"/>
  <c r="L45" i="3"/>
  <c r="J45" i="3"/>
  <c r="L55" i="3"/>
  <c r="L53" i="3" s="1"/>
  <c r="J55" i="3"/>
  <c r="J53" i="3" s="1"/>
  <c r="E15" i="3"/>
  <c r="E17" i="3" l="1"/>
  <c r="H44" i="3"/>
  <c r="L35" i="3"/>
  <c r="J35" i="3"/>
  <c r="J34" i="3" s="1"/>
  <c r="J31" i="3" s="1"/>
  <c r="H34" i="3"/>
  <c r="H31" i="3" s="1"/>
  <c r="H30" i="3" s="1"/>
  <c r="H27" i="3" l="1"/>
  <c r="E16" i="3"/>
  <c r="E20" i="3" s="1"/>
  <c r="J43" i="3" l="1"/>
  <c r="L29" i="3" l="1"/>
  <c r="J29" i="3"/>
  <c r="L28" i="3"/>
  <c r="J28" i="3"/>
  <c r="G16" i="3" l="1"/>
  <c r="I15" i="3"/>
  <c r="L34" i="3"/>
  <c r="I16" i="3" s="1"/>
  <c r="I20" i="3" s="1"/>
  <c r="J30" i="3" l="1"/>
  <c r="J27" i="3"/>
  <c r="H29" i="3"/>
  <c r="G15" i="3" l="1"/>
  <c r="G20" i="3" s="1"/>
  <c r="L27" i="3" l="1"/>
  <c r="L26" i="3" s="1"/>
  <c r="J26" i="3"/>
  <c r="N26" i="3" s="1"/>
  <c r="L43" i="3"/>
  <c r="L30" i="3"/>
  <c r="H43" i="3"/>
  <c r="H26" i="3" l="1"/>
</calcChain>
</file>

<file path=xl/sharedStrings.xml><?xml version="1.0" encoding="utf-8"?>
<sst xmlns="http://schemas.openxmlformats.org/spreadsheetml/2006/main" count="141" uniqueCount="87">
  <si>
    <t>Итого</t>
  </si>
  <si>
    <t>№ п/п</t>
  </si>
  <si>
    <t xml:space="preserve">Наименование </t>
  </si>
  <si>
    <t>рублей</t>
  </si>
  <si>
    <t>2</t>
  </si>
  <si>
    <t>3</t>
  </si>
  <si>
    <t>4</t>
  </si>
  <si>
    <t>Год ввода</t>
  </si>
  <si>
    <t>КАПИТАЛЬНЫЕ ВЛОЖЕНИЯ - ВСЕГО, В ТОМ ЧИСЛЕ:</t>
  </si>
  <si>
    <t>местный бюджет</t>
  </si>
  <si>
    <t>краевой бюджет</t>
  </si>
  <si>
    <t>федеральный бюджет</t>
  </si>
  <si>
    <t>МКУ "Управление капитального строительства"</t>
  </si>
  <si>
    <t>133</t>
  </si>
  <si>
    <t>Администрация города Ачинска</t>
  </si>
  <si>
    <t>730</t>
  </si>
  <si>
    <t>9</t>
  </si>
  <si>
    <t>410</t>
  </si>
  <si>
    <t>Главный распорядитель бюджетных средств, муниципальная программа города Ачинска, объект</t>
  </si>
  <si>
    <t>5</t>
  </si>
  <si>
    <t>Код классификации расходов бюджета</t>
  </si>
  <si>
    <t>главного распоря-дителя</t>
  </si>
  <si>
    <t>раздела, подраздела</t>
  </si>
  <si>
    <t>целевой статьи</t>
  </si>
  <si>
    <t>вида расхо-дов</t>
  </si>
  <si>
    <t>Муниципальная программа города Ачинска "Обеспечение функционирования и модернизация объектов жилищно-коммунального хозяйства"</t>
  </si>
  <si>
    <t>0400000000</t>
  </si>
  <si>
    <t>0503</t>
  </si>
  <si>
    <t>0420086260</t>
  </si>
  <si>
    <t>Муниципальная программа города Ачинска "Обеспечение доступным и комфортным жильем граждан"</t>
  </si>
  <si>
    <t>0501</t>
  </si>
  <si>
    <t>1600000000</t>
  </si>
  <si>
    <t xml:space="preserve">Строительство кладбища </t>
  </si>
  <si>
    <t>10</t>
  </si>
  <si>
    <t>1610013170</t>
  </si>
  <si>
    <t>Сумма 
на 2023 год</t>
  </si>
  <si>
    <t xml:space="preserve"> Сумма 
на 2023 год</t>
  </si>
  <si>
    <t>Сумма 
на 2024 год</t>
  </si>
  <si>
    <t>1670075870</t>
  </si>
  <si>
    <t xml:space="preserve"> Сумма 
на 2024 год</t>
  </si>
  <si>
    <t>Приобретение жилых помещений для детей-сирот и детей, оставшихся без попечения родителей, лиц из числа детей-сирот и детей, оставшихся без попечения родителей, лиц, которые относились к категории детей-сирот и детей, оставшихся без попечения родителей, лиц из числа детей-сирот и детей, оставшихся без попечения родителей, и достигли 23 лет</t>
  </si>
  <si>
    <t xml:space="preserve">Приложение  7 </t>
  </si>
  <si>
    <t>Перечень строек и объектов
на 2023 год и плановый период 2024-2025 годов</t>
  </si>
  <si>
    <t>Сумма 
на 2025 год</t>
  </si>
  <si>
    <t xml:space="preserve"> Сумма 
на 2025 год</t>
  </si>
  <si>
    <t>2023</t>
  </si>
  <si>
    <t>2023/ 2025</t>
  </si>
  <si>
    <t>1003</t>
  </si>
  <si>
    <t>0420086020</t>
  </si>
  <si>
    <t>Разработка проектно-сметной документации  для строительства водопроводной сети по адресу: г.Ачинск, от ул. Профсоюзная до ул. Киевская</t>
  </si>
  <si>
    <t>0502</t>
  </si>
  <si>
    <t>0420083010</t>
  </si>
  <si>
    <t>0410083010</t>
  </si>
  <si>
    <t>к решению Ачинского городского</t>
  </si>
  <si>
    <t>Проектные работы на обустройство уличного освещения в районе МБОУ «Средняя школа № 7» 2 микрорайона</t>
  </si>
  <si>
    <t>Устройство уличного освещения 
в районе МБОУ «Школа № 16 имени героя Советского Союза И.А. Лапенкова» Юго - Восточного района</t>
  </si>
  <si>
    <t>Совета депутатов от 09.12.2022  № 32-193р</t>
  </si>
  <si>
    <t>16700R0820</t>
  </si>
  <si>
    <t>Муниципальная программа города Ачинска "Развитие физической культуры и спорта"</t>
  </si>
  <si>
    <t>1101</t>
  </si>
  <si>
    <t>0930013180</t>
  </si>
  <si>
    <t>Строительство коммунальных сетей (водо-, тепло-, электроснабжение) по адресу: г. Ачинск, ул. Кравченко, 30</t>
  </si>
  <si>
    <t>16100S6030</t>
  </si>
  <si>
    <t>1690013080</t>
  </si>
  <si>
    <t>1690083010</t>
  </si>
  <si>
    <t>Строительство многоквартирного жилого домов в Юго - Восточном районе города Ачинска</t>
  </si>
  <si>
    <t>Муниципальная программа города Ачинска "Развитие транспортной системы"</t>
  </si>
  <si>
    <t>1200000000</t>
  </si>
  <si>
    <t>0409</t>
  </si>
  <si>
    <t>Муниципальная программа города Ачинска "Развитие образования"</t>
  </si>
  <si>
    <t>Управление образования администрации города Ачинска</t>
  </si>
  <si>
    <t>Реконструкция крыши здания МБОУ "Средняя школа  № 16 им. Героя Советского Союза И.А. Лапенкова"</t>
  </si>
  <si>
    <t>0702</t>
  </si>
  <si>
    <t>0240083010</t>
  </si>
  <si>
    <t>0200000000</t>
  </si>
  <si>
    <t>Приобретение жилых помещений</t>
  </si>
  <si>
    <t>1690013040</t>
  </si>
  <si>
    <t>Поректные работы для устройство уличного освещения 
в районе МБОУ «Школа № 16 имени героя Советского Союза И.А. Лапенкова» Юго - Восточного района</t>
  </si>
  <si>
    <t>2024</t>
  </si>
  <si>
    <t>Строительство тепловых сетей по ул. Голубева  города Ачинска</t>
  </si>
  <si>
    <t xml:space="preserve">Разработка проектно-сметной документации  для строительства ливневых канализационных сетей в Юго - Восточном районе города Ачинска </t>
  </si>
  <si>
    <t>Разработка проектно-сметной документации для строительства 2-х многоквартирных домов по ул. Декабристов города Ачинска</t>
  </si>
  <si>
    <t>Проект благоустройства территории  вдоль ул. Елены Стасовой</t>
  </si>
  <si>
    <t>Проектные работы для устройства водопроводной сети по ул. 1-я, 2-я, 3-я Мазульская в городе Ачинске</t>
  </si>
  <si>
    <t>1210072220</t>
  </si>
  <si>
    <t>Разработка проектной документации по устройству тротуара вдоль автомобильной дороги по ул.Чайковского города Ачинска</t>
  </si>
  <si>
    <t>Совета депутатов от  06.12.2023  № 43-277р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</si>
</sst>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0"/>
      <name val="Arial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91">
    <xf numFmtId="0" fontId="0" fillId="0" borderId="0" xfId="0"/>
    <xf numFmtId="2" fontId="1" fillId="2" borderId="1" xfId="0" applyNumberFormat="1" applyFont="1" applyFill="1" applyBorder="1" applyAlignment="1">
      <alignment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 wrapText="1"/>
    </xf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horizontal="right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1" fontId="1" fillId="2" borderId="2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wrapText="1"/>
    </xf>
    <xf numFmtId="4" fontId="1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left" vertical="center" wrapText="1"/>
    </xf>
    <xf numFmtId="49" fontId="1" fillId="2" borderId="1" xfId="0" applyNumberFormat="1" applyFont="1" applyFill="1" applyBorder="1" applyAlignment="1">
      <alignment horizontal="center" vertical="center"/>
    </xf>
    <xf numFmtId="49" fontId="1" fillId="2" borderId="2" xfId="0" applyNumberFormat="1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left" vertical="center" wrapText="1"/>
    </xf>
    <xf numFmtId="0" fontId="1" fillId="2" borderId="0" xfId="0" applyFont="1" applyFill="1" applyAlignment="1"/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left" vertical="center" wrapText="1"/>
    </xf>
    <xf numFmtId="4" fontId="1" fillId="2" borderId="0" xfId="0" applyNumberFormat="1" applyFont="1" applyFill="1"/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2" fontId="1" fillId="2" borderId="2" xfId="0" applyNumberFormat="1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left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" fontId="1" fillId="0" borderId="1" xfId="0" applyNumberFormat="1" applyFont="1" applyFill="1" applyBorder="1" applyAlignment="1">
      <alignment horizontal="center" vertical="center" wrapText="1"/>
    </xf>
    <xf numFmtId="4" fontId="1" fillId="0" borderId="3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2" fontId="1" fillId="2" borderId="2" xfId="0" applyNumberFormat="1" applyFont="1" applyFill="1" applyBorder="1" applyAlignment="1">
      <alignment horizontal="left" vertical="center" wrapText="1"/>
    </xf>
    <xf numFmtId="49" fontId="1" fillId="2" borderId="1" xfId="0" applyNumberFormat="1" applyFont="1" applyFill="1" applyBorder="1" applyAlignment="1">
      <alignment horizontal="left" vertical="center" wrapText="1"/>
    </xf>
    <xf numFmtId="0" fontId="1" fillId="0" borderId="2" xfId="0" applyNumberFormat="1" applyFont="1" applyFill="1" applyBorder="1" applyAlignment="1">
      <alignment horizontal="left" vertical="center" wrapText="1"/>
    </xf>
    <xf numFmtId="0" fontId="1" fillId="2" borderId="10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49" fontId="1" fillId="2" borderId="10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1" fontId="1" fillId="2" borderId="10" xfId="0" applyNumberFormat="1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4" fontId="1" fillId="2" borderId="3" xfId="0" applyNumberFormat="1" applyFont="1" applyFill="1" applyBorder="1" applyAlignment="1">
      <alignment horizontal="center" vertical="center" wrapText="1"/>
    </xf>
    <xf numFmtId="4" fontId="1" fillId="2" borderId="4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left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/>
    </xf>
    <xf numFmtId="0" fontId="1" fillId="2" borderId="5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left" vertical="center"/>
    </xf>
    <xf numFmtId="49" fontId="1" fillId="2" borderId="1" xfId="0" applyNumberFormat="1" applyFont="1" applyFill="1" applyBorder="1" applyAlignment="1">
      <alignment horizontal="left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2" fontId="1" fillId="2" borderId="10" xfId="0" applyNumberFormat="1" applyFont="1" applyFill="1" applyBorder="1" applyAlignment="1">
      <alignment horizontal="left" vertical="center" wrapText="1"/>
    </xf>
    <xf numFmtId="2" fontId="1" fillId="2" borderId="2" xfId="0" applyNumberFormat="1" applyFont="1" applyFill="1" applyBorder="1" applyAlignment="1">
      <alignment horizontal="left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0" fontId="1" fillId="2" borderId="3" xfId="0" applyNumberFormat="1" applyFont="1" applyFill="1" applyBorder="1" applyAlignment="1">
      <alignment horizontal="center" vertical="center" wrapText="1"/>
    </xf>
    <xf numFmtId="0" fontId="1" fillId="2" borderId="4" xfId="0" applyNumberFormat="1" applyFont="1" applyFill="1" applyBorder="1" applyAlignment="1">
      <alignment horizontal="center" vertical="center" wrapText="1"/>
    </xf>
    <xf numFmtId="49" fontId="1" fillId="2" borderId="6" xfId="0" applyNumberFormat="1" applyFont="1" applyFill="1" applyBorder="1" applyAlignment="1">
      <alignment horizontal="center" vertical="center" wrapText="1"/>
    </xf>
    <xf numFmtId="49" fontId="1" fillId="2" borderId="7" xfId="0" applyNumberFormat="1" applyFont="1" applyFill="1" applyBorder="1" applyAlignment="1">
      <alignment horizontal="center" vertical="center" wrapText="1"/>
    </xf>
    <xf numFmtId="49" fontId="1" fillId="2" borderId="8" xfId="0" applyNumberFormat="1" applyFont="1" applyFill="1" applyBorder="1" applyAlignment="1">
      <alignment horizontal="center" vertical="center" wrapText="1"/>
    </xf>
    <xf numFmtId="49" fontId="1" fillId="2" borderId="9" xfId="0" applyNumberFormat="1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49" fontId="1" fillId="2" borderId="5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left" vertical="center" wrapText="1"/>
    </xf>
    <xf numFmtId="49" fontId="1" fillId="2" borderId="5" xfId="0" applyNumberFormat="1" applyFont="1" applyFill="1" applyBorder="1" applyAlignment="1">
      <alignment horizontal="left" vertical="center" wrapText="1"/>
    </xf>
    <xf numFmtId="49" fontId="1" fillId="2" borderId="4" xfId="0" applyNumberFormat="1" applyFont="1" applyFill="1" applyBorder="1" applyAlignment="1">
      <alignment horizontal="left" vertical="center" wrapText="1"/>
    </xf>
    <xf numFmtId="49" fontId="1" fillId="2" borderId="10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0" fontId="0" fillId="2" borderId="4" xfId="0" applyFill="1" applyBorder="1"/>
    <xf numFmtId="4" fontId="1" fillId="0" borderId="3" xfId="0" applyNumberFormat="1" applyFont="1" applyFill="1" applyBorder="1" applyAlignment="1">
      <alignment horizontal="center" vertical="center" wrapText="1"/>
    </xf>
    <xf numFmtId="4" fontId="1" fillId="0" borderId="4" xfId="0" applyNumberFormat="1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1" fontId="1" fillId="2" borderId="10" xfId="0" applyNumberFormat="1" applyFont="1" applyFill="1" applyBorder="1" applyAlignment="1">
      <alignment horizontal="center" vertical="center" wrapText="1"/>
    </xf>
    <xf numFmtId="1" fontId="1" fillId="2" borderId="11" xfId="0" applyNumberFormat="1" applyFont="1" applyFill="1" applyBorder="1" applyAlignment="1">
      <alignment horizontal="center" vertical="center" wrapText="1"/>
    </xf>
    <xf numFmtId="1" fontId="1" fillId="2" borderId="2" xfId="0" applyNumberFormat="1" applyFont="1" applyFill="1" applyBorder="1" applyAlignment="1">
      <alignment horizontal="center" vertical="center" wrapText="1"/>
    </xf>
    <xf numFmtId="49" fontId="1" fillId="2" borderId="1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N66"/>
  <sheetViews>
    <sheetView showGridLines="0" tabSelected="1" view="pageBreakPreview" zoomScaleNormal="100" zoomScaleSheetLayoutView="100" workbookViewId="0">
      <selection activeCell="H3" sqref="H3"/>
    </sheetView>
  </sheetViews>
  <sheetFormatPr defaultColWidth="9.140625" defaultRowHeight="12.75" customHeight="1" outlineLevelRow="1" x14ac:dyDescent="0.3"/>
  <cols>
    <col min="1" max="1" width="5.140625" style="7" customWidth="1"/>
    <col min="2" max="2" width="45.5703125" style="5" customWidth="1"/>
    <col min="3" max="3" width="9.7109375" style="5" customWidth="1"/>
    <col min="4" max="4" width="13" style="8" customWidth="1"/>
    <col min="5" max="5" width="16.5703125" style="5" customWidth="1"/>
    <col min="6" max="6" width="8.7109375" style="5" customWidth="1"/>
    <col min="7" max="7" width="8.5703125" style="5" customWidth="1"/>
    <col min="8" max="8" width="14.140625" style="5" customWidth="1"/>
    <col min="9" max="9" width="7.42578125" style="5" customWidth="1"/>
    <col min="10" max="10" width="11.28515625" style="5" customWidth="1"/>
    <col min="11" max="11" width="10.85546875" style="5" customWidth="1"/>
    <col min="12" max="12" width="21" style="5" customWidth="1"/>
    <col min="13" max="16384" width="9.140625" style="5"/>
  </cols>
  <sheetData>
    <row r="1" spans="1:12" ht="18.75" x14ac:dyDescent="0.3">
      <c r="H1" s="5" t="s">
        <v>41</v>
      </c>
    </row>
    <row r="2" spans="1:12" ht="18.75" x14ac:dyDescent="0.3">
      <c r="H2" s="56" t="s">
        <v>53</v>
      </c>
      <c r="I2" s="56"/>
      <c r="J2" s="56"/>
      <c r="K2" s="56"/>
      <c r="L2" s="13"/>
    </row>
    <row r="3" spans="1:12" ht="18.75" x14ac:dyDescent="0.3">
      <c r="H3" s="5" t="s">
        <v>86</v>
      </c>
    </row>
    <row r="5" spans="1:12" ht="18.600000000000001" customHeight="1" x14ac:dyDescent="0.3">
      <c r="H5" s="5" t="s">
        <v>41</v>
      </c>
    </row>
    <row r="6" spans="1:12" ht="18" customHeight="1" x14ac:dyDescent="0.3">
      <c r="H6" s="56" t="s">
        <v>53</v>
      </c>
      <c r="I6" s="56"/>
      <c r="J6" s="56"/>
      <c r="K6" s="56"/>
      <c r="L6" s="13"/>
    </row>
    <row r="7" spans="1:12" ht="18.75" x14ac:dyDescent="0.3">
      <c r="H7" s="5" t="s">
        <v>56</v>
      </c>
    </row>
    <row r="8" spans="1:12" ht="18.75" x14ac:dyDescent="0.3">
      <c r="H8" s="23"/>
    </row>
    <row r="9" spans="1:12" s="6" customFormat="1" ht="18.75" x14ac:dyDescent="0.2">
      <c r="D9" s="7"/>
    </row>
    <row r="10" spans="1:12" s="6" customFormat="1" ht="42.75" customHeight="1" x14ac:dyDescent="0.2">
      <c r="A10" s="75" t="s">
        <v>42</v>
      </c>
      <c r="B10" s="75"/>
      <c r="C10" s="75"/>
      <c r="D10" s="75"/>
      <c r="E10" s="75"/>
      <c r="F10" s="75"/>
      <c r="G10" s="75"/>
      <c r="H10" s="75"/>
      <c r="I10" s="75"/>
      <c r="J10" s="75"/>
      <c r="K10" s="75"/>
      <c r="L10" s="75"/>
    </row>
    <row r="11" spans="1:12" s="6" customFormat="1" ht="18.75" x14ac:dyDescent="0.2">
      <c r="A11" s="48"/>
      <c r="B11" s="7"/>
      <c r="C11" s="7"/>
      <c r="D11" s="7"/>
      <c r="E11" s="7"/>
    </row>
    <row r="12" spans="1:12" s="6" customFormat="1" ht="18.75" x14ac:dyDescent="0.2">
      <c r="D12" s="7"/>
      <c r="J12" s="9" t="s">
        <v>3</v>
      </c>
    </row>
    <row r="13" spans="1:12" ht="66.75" customHeight="1" x14ac:dyDescent="0.3">
      <c r="A13" s="25" t="s">
        <v>1</v>
      </c>
      <c r="B13" s="73" t="s">
        <v>2</v>
      </c>
      <c r="C13" s="76"/>
      <c r="D13" s="74"/>
      <c r="E13" s="57" t="s">
        <v>35</v>
      </c>
      <c r="F13" s="57"/>
      <c r="G13" s="57" t="s">
        <v>37</v>
      </c>
      <c r="H13" s="57"/>
      <c r="I13" s="57" t="s">
        <v>43</v>
      </c>
      <c r="J13" s="57"/>
    </row>
    <row r="14" spans="1:12" ht="18.75" x14ac:dyDescent="0.3">
      <c r="A14" s="25">
        <v>1</v>
      </c>
      <c r="B14" s="73" t="s">
        <v>4</v>
      </c>
      <c r="C14" s="76"/>
      <c r="D14" s="74"/>
      <c r="E14" s="57" t="s">
        <v>5</v>
      </c>
      <c r="F14" s="57"/>
      <c r="G14" s="57" t="s">
        <v>6</v>
      </c>
      <c r="H14" s="57"/>
      <c r="I14" s="57" t="s">
        <v>19</v>
      </c>
      <c r="J14" s="57"/>
    </row>
    <row r="15" spans="1:12" ht="42" customHeight="1" outlineLevel="1" x14ac:dyDescent="0.3">
      <c r="A15" s="3">
        <v>1</v>
      </c>
      <c r="B15" s="61" t="s">
        <v>29</v>
      </c>
      <c r="C15" s="61"/>
      <c r="D15" s="61"/>
      <c r="E15" s="66">
        <f>H38+H53</f>
        <v>171415659.53</v>
      </c>
      <c r="F15" s="66"/>
      <c r="G15" s="66">
        <f>J38+J53</f>
        <v>102034800</v>
      </c>
      <c r="H15" s="66"/>
      <c r="I15" s="66">
        <f>L38+L53</f>
        <v>102034800</v>
      </c>
      <c r="J15" s="66"/>
    </row>
    <row r="16" spans="1:12" ht="66.599999999999994" customHeight="1" outlineLevel="1" x14ac:dyDescent="0.3">
      <c r="A16" s="3">
        <v>2</v>
      </c>
      <c r="B16" s="78" t="s">
        <v>25</v>
      </c>
      <c r="C16" s="79"/>
      <c r="D16" s="80"/>
      <c r="E16" s="54">
        <f>H34+H47</f>
        <v>29505950.609999999</v>
      </c>
      <c r="F16" s="55"/>
      <c r="G16" s="54">
        <f>J34+J47</f>
        <v>7268084.5199999996</v>
      </c>
      <c r="H16" s="55"/>
      <c r="I16" s="54">
        <f>L34+L47</f>
        <v>0</v>
      </c>
      <c r="J16" s="55"/>
    </row>
    <row r="17" spans="1:14" ht="51.75" customHeight="1" outlineLevel="1" x14ac:dyDescent="0.3">
      <c r="A17" s="3">
        <v>4</v>
      </c>
      <c r="B17" s="61" t="s">
        <v>58</v>
      </c>
      <c r="C17" s="61"/>
      <c r="D17" s="61"/>
      <c r="E17" s="66">
        <f>H57</f>
        <v>8115037.6399999997</v>
      </c>
      <c r="F17" s="66"/>
      <c r="G17" s="66">
        <v>0</v>
      </c>
      <c r="H17" s="66"/>
      <c r="I17" s="66">
        <v>0</v>
      </c>
      <c r="J17" s="66"/>
    </row>
    <row r="18" spans="1:14" ht="51.75" customHeight="1" outlineLevel="1" x14ac:dyDescent="0.3">
      <c r="A18" s="3">
        <v>5</v>
      </c>
      <c r="B18" s="78" t="s">
        <v>66</v>
      </c>
      <c r="C18" s="79"/>
      <c r="D18" s="80"/>
      <c r="E18" s="54">
        <f>H59</f>
        <v>901336.74</v>
      </c>
      <c r="F18" s="55"/>
      <c r="G18" s="66">
        <v>0</v>
      </c>
      <c r="H18" s="66"/>
      <c r="I18" s="66">
        <v>0</v>
      </c>
      <c r="J18" s="66"/>
    </row>
    <row r="19" spans="1:14" ht="51.75" customHeight="1" outlineLevel="1" x14ac:dyDescent="0.3">
      <c r="A19" s="3">
        <v>6</v>
      </c>
      <c r="B19" s="78" t="s">
        <v>69</v>
      </c>
      <c r="C19" s="79"/>
      <c r="D19" s="80"/>
      <c r="E19" s="54">
        <f>H61</f>
        <v>0</v>
      </c>
      <c r="F19" s="55"/>
      <c r="G19" s="54">
        <f t="shared" ref="G19" si="0">J61</f>
        <v>2625398.0699999998</v>
      </c>
      <c r="H19" s="55"/>
      <c r="I19" s="54">
        <f t="shared" ref="I19" si="1">L61</f>
        <v>0</v>
      </c>
      <c r="J19" s="55"/>
    </row>
    <row r="20" spans="1:14" ht="18.75" x14ac:dyDescent="0.3">
      <c r="A20" s="58" t="s">
        <v>0</v>
      </c>
      <c r="B20" s="59"/>
      <c r="C20" s="59"/>
      <c r="D20" s="60"/>
      <c r="E20" s="66">
        <f>E16+E15+E17+E18+E19</f>
        <v>209937984.51999998</v>
      </c>
      <c r="F20" s="66"/>
      <c r="G20" s="66">
        <f>G16+G15+G17+G18+G19</f>
        <v>111928282.58999999</v>
      </c>
      <c r="H20" s="66"/>
      <c r="I20" s="66">
        <f>I16+I15+I17+I18+I19</f>
        <v>102034800</v>
      </c>
      <c r="J20" s="66"/>
    </row>
    <row r="21" spans="1:14" ht="15.75" customHeight="1" x14ac:dyDescent="0.3">
      <c r="A21" s="48"/>
      <c r="B21" s="16"/>
      <c r="C21" s="16"/>
      <c r="D21" s="16"/>
      <c r="E21" s="16"/>
    </row>
    <row r="22" spans="1:14" ht="18.75" x14ac:dyDescent="0.3">
      <c r="L22" s="9" t="s">
        <v>3</v>
      </c>
    </row>
    <row r="23" spans="1:14" ht="36.75" customHeight="1" x14ac:dyDescent="0.3">
      <c r="A23" s="77" t="s">
        <v>1</v>
      </c>
      <c r="B23" s="57" t="s">
        <v>18</v>
      </c>
      <c r="C23" s="57" t="s">
        <v>20</v>
      </c>
      <c r="D23" s="57"/>
      <c r="E23" s="57"/>
      <c r="F23" s="57"/>
      <c r="G23" s="57" t="s">
        <v>7</v>
      </c>
      <c r="H23" s="69" t="s">
        <v>36</v>
      </c>
      <c r="I23" s="70"/>
      <c r="J23" s="69" t="s">
        <v>39</v>
      </c>
      <c r="K23" s="70"/>
      <c r="L23" s="57" t="s">
        <v>44</v>
      </c>
    </row>
    <row r="24" spans="1:14" ht="59.25" customHeight="1" x14ac:dyDescent="0.3">
      <c r="A24" s="77"/>
      <c r="B24" s="57"/>
      <c r="C24" s="10" t="s">
        <v>21</v>
      </c>
      <c r="D24" s="10" t="s">
        <v>22</v>
      </c>
      <c r="E24" s="10" t="s">
        <v>23</v>
      </c>
      <c r="F24" s="10" t="s">
        <v>24</v>
      </c>
      <c r="G24" s="57"/>
      <c r="H24" s="71"/>
      <c r="I24" s="72"/>
      <c r="J24" s="71"/>
      <c r="K24" s="72"/>
      <c r="L24" s="57"/>
    </row>
    <row r="25" spans="1:14" ht="18.75" x14ac:dyDescent="0.3">
      <c r="A25" s="25">
        <v>1</v>
      </c>
      <c r="B25" s="15" t="s">
        <v>4</v>
      </c>
      <c r="C25" s="15" t="s">
        <v>5</v>
      </c>
      <c r="D25" s="15" t="s">
        <v>6</v>
      </c>
      <c r="E25" s="15" t="s">
        <v>19</v>
      </c>
      <c r="F25" s="3">
        <v>6</v>
      </c>
      <c r="G25" s="3">
        <v>7</v>
      </c>
      <c r="H25" s="67">
        <v>8</v>
      </c>
      <c r="I25" s="68"/>
      <c r="J25" s="73" t="s">
        <v>16</v>
      </c>
      <c r="K25" s="74"/>
      <c r="L25" s="15" t="s">
        <v>33</v>
      </c>
    </row>
    <row r="26" spans="1:14" ht="25.5" customHeight="1" x14ac:dyDescent="0.3">
      <c r="A26" s="25">
        <v>1</v>
      </c>
      <c r="B26" s="61" t="s">
        <v>8</v>
      </c>
      <c r="C26" s="61"/>
      <c r="D26" s="61"/>
      <c r="E26" s="61"/>
      <c r="F26" s="61"/>
      <c r="G26" s="61"/>
      <c r="H26" s="54">
        <f>H27+H28+H29</f>
        <v>209937984.52000001</v>
      </c>
      <c r="I26" s="55"/>
      <c r="J26" s="54">
        <f>J27+J28+J29</f>
        <v>111928282.59</v>
      </c>
      <c r="K26" s="55"/>
      <c r="L26" s="14">
        <f>L27+L28+L29</f>
        <v>102034800</v>
      </c>
      <c r="M26" s="28">
        <f t="shared" ref="M26:N26" si="2">I26-F20</f>
        <v>0</v>
      </c>
      <c r="N26" s="28">
        <f t="shared" si="2"/>
        <v>0</v>
      </c>
    </row>
    <row r="27" spans="1:14" ht="18.75" x14ac:dyDescent="0.3">
      <c r="A27" s="25">
        <v>2</v>
      </c>
      <c r="B27" s="17" t="s">
        <v>9</v>
      </c>
      <c r="C27" s="17"/>
      <c r="D27" s="15"/>
      <c r="E27" s="17"/>
      <c r="F27" s="17"/>
      <c r="G27" s="17"/>
      <c r="H27" s="54">
        <f>H31+H44+H62</f>
        <v>54464772.379999995</v>
      </c>
      <c r="I27" s="55"/>
      <c r="J27" s="54">
        <f>J31+J44+J62</f>
        <v>9893482.5899999999</v>
      </c>
      <c r="K27" s="55"/>
      <c r="L27" s="14">
        <f>L31+L44</f>
        <v>0</v>
      </c>
    </row>
    <row r="28" spans="1:14" ht="18.75" x14ac:dyDescent="0.3">
      <c r="A28" s="25">
        <v>3</v>
      </c>
      <c r="B28" s="17" t="s">
        <v>10</v>
      </c>
      <c r="C28" s="17"/>
      <c r="D28" s="15"/>
      <c r="E28" s="17"/>
      <c r="F28" s="17"/>
      <c r="G28" s="17"/>
      <c r="H28" s="54">
        <f>H32+H45</f>
        <v>125732587.49000001</v>
      </c>
      <c r="I28" s="55"/>
      <c r="J28" s="54">
        <f>J32+J45</f>
        <v>72313917.420000002</v>
      </c>
      <c r="K28" s="55"/>
      <c r="L28" s="14">
        <f>L32+L45</f>
        <v>73151122.030000001</v>
      </c>
    </row>
    <row r="29" spans="1:14" ht="18.75" x14ac:dyDescent="0.3">
      <c r="A29" s="25">
        <v>4</v>
      </c>
      <c r="B29" s="17" t="s">
        <v>11</v>
      </c>
      <c r="C29" s="17"/>
      <c r="D29" s="15"/>
      <c r="E29" s="17"/>
      <c r="F29" s="17"/>
      <c r="G29" s="17"/>
      <c r="H29" s="54">
        <f>H33+H46</f>
        <v>29740624.649999999</v>
      </c>
      <c r="I29" s="55"/>
      <c r="J29" s="54">
        <f>J33+J46</f>
        <v>29720882.579999998</v>
      </c>
      <c r="K29" s="55"/>
      <c r="L29" s="14">
        <f>L33+L46</f>
        <v>28883677.969999999</v>
      </c>
    </row>
    <row r="30" spans="1:14" ht="37.5" x14ac:dyDescent="0.3">
      <c r="A30" s="25">
        <v>5</v>
      </c>
      <c r="B30" s="17" t="s">
        <v>12</v>
      </c>
      <c r="C30" s="15" t="s">
        <v>13</v>
      </c>
      <c r="D30" s="15"/>
      <c r="E30" s="17"/>
      <c r="F30" s="17"/>
      <c r="G30" s="17"/>
      <c r="H30" s="54">
        <f>H31+H32+H33</f>
        <v>75202634.640000001</v>
      </c>
      <c r="I30" s="55"/>
      <c r="J30" s="54">
        <f>J31+J32+J33</f>
        <v>5758321.0099999998</v>
      </c>
      <c r="K30" s="55"/>
      <c r="L30" s="14">
        <f>L31+L32+L33</f>
        <v>0</v>
      </c>
    </row>
    <row r="31" spans="1:14" ht="18.75" x14ac:dyDescent="0.3">
      <c r="A31" s="25">
        <v>6</v>
      </c>
      <c r="B31" s="17" t="s">
        <v>9</v>
      </c>
      <c r="C31" s="17"/>
      <c r="D31" s="15"/>
      <c r="E31" s="17"/>
      <c r="F31" s="17"/>
      <c r="G31" s="17"/>
      <c r="H31" s="54">
        <f>H39+H34+H41+H42</f>
        <v>41838649.07</v>
      </c>
      <c r="I31" s="55"/>
      <c r="J31" s="54">
        <f>J39+J34</f>
        <v>5758321.0099999998</v>
      </c>
      <c r="K31" s="55"/>
      <c r="L31" s="14">
        <v>0</v>
      </c>
    </row>
    <row r="32" spans="1:14" ht="18.75" x14ac:dyDescent="0.3">
      <c r="A32" s="25">
        <v>7</v>
      </c>
      <c r="B32" s="17" t="s">
        <v>10</v>
      </c>
      <c r="C32" s="17"/>
      <c r="D32" s="15"/>
      <c r="E32" s="17"/>
      <c r="F32" s="17"/>
      <c r="G32" s="17"/>
      <c r="H32" s="54">
        <f>H40</f>
        <v>33363985.57</v>
      </c>
      <c r="I32" s="83"/>
      <c r="J32" s="54">
        <v>0</v>
      </c>
      <c r="K32" s="83"/>
      <c r="L32" s="14">
        <v>0</v>
      </c>
    </row>
    <row r="33" spans="1:12" ht="18.75" x14ac:dyDescent="0.3">
      <c r="A33" s="25">
        <v>8</v>
      </c>
      <c r="B33" s="17" t="s">
        <v>11</v>
      </c>
      <c r="C33" s="17"/>
      <c r="D33" s="15"/>
      <c r="E33" s="17"/>
      <c r="F33" s="17"/>
      <c r="G33" s="17"/>
      <c r="H33" s="54">
        <v>0</v>
      </c>
      <c r="I33" s="83"/>
      <c r="J33" s="54">
        <v>0</v>
      </c>
      <c r="K33" s="83"/>
      <c r="L33" s="14">
        <v>0</v>
      </c>
    </row>
    <row r="34" spans="1:12" ht="102" customHeight="1" x14ac:dyDescent="0.3">
      <c r="A34" s="25">
        <v>9</v>
      </c>
      <c r="B34" s="17" t="s">
        <v>25</v>
      </c>
      <c r="C34" s="17"/>
      <c r="D34" s="15"/>
      <c r="E34" s="15" t="s">
        <v>26</v>
      </c>
      <c r="F34" s="17"/>
      <c r="G34" s="17"/>
      <c r="H34" s="54">
        <f>H37+H35</f>
        <v>28238082.460000001</v>
      </c>
      <c r="I34" s="55"/>
      <c r="J34" s="54">
        <f>J37+J36+J35</f>
        <v>5758321.0099999998</v>
      </c>
      <c r="K34" s="55"/>
      <c r="L34" s="14">
        <f>L37</f>
        <v>0</v>
      </c>
    </row>
    <row r="35" spans="1:12" ht="99" customHeight="1" x14ac:dyDescent="0.3">
      <c r="A35" s="25">
        <v>10</v>
      </c>
      <c r="B35" s="45" t="s">
        <v>49</v>
      </c>
      <c r="C35" s="81" t="s">
        <v>13</v>
      </c>
      <c r="D35" s="81" t="s">
        <v>50</v>
      </c>
      <c r="E35" s="81" t="s">
        <v>52</v>
      </c>
      <c r="F35" s="81" t="s">
        <v>17</v>
      </c>
      <c r="G35" s="15" t="s">
        <v>45</v>
      </c>
      <c r="H35" s="54">
        <v>2639615.9300000002</v>
      </c>
      <c r="I35" s="55"/>
      <c r="J35" s="54">
        <f>J38</f>
        <v>0</v>
      </c>
      <c r="K35" s="55"/>
      <c r="L35" s="14">
        <f>L38</f>
        <v>0</v>
      </c>
    </row>
    <row r="36" spans="1:12" ht="98.25" customHeight="1" x14ac:dyDescent="0.3">
      <c r="A36" s="25">
        <v>11</v>
      </c>
      <c r="B36" s="45" t="s">
        <v>80</v>
      </c>
      <c r="C36" s="82"/>
      <c r="D36" s="82"/>
      <c r="E36" s="82"/>
      <c r="F36" s="82"/>
      <c r="G36" s="42" t="s">
        <v>78</v>
      </c>
      <c r="H36" s="54">
        <v>0</v>
      </c>
      <c r="I36" s="55"/>
      <c r="J36" s="54">
        <v>5758321.0099999998</v>
      </c>
      <c r="K36" s="55"/>
      <c r="L36" s="43">
        <f>L39</f>
        <v>0</v>
      </c>
    </row>
    <row r="37" spans="1:12" ht="18.75" x14ac:dyDescent="0.3">
      <c r="A37" s="25">
        <v>12</v>
      </c>
      <c r="B37" s="17" t="s">
        <v>32</v>
      </c>
      <c r="C37" s="15" t="s">
        <v>13</v>
      </c>
      <c r="D37" s="15" t="s">
        <v>27</v>
      </c>
      <c r="E37" s="15" t="s">
        <v>28</v>
      </c>
      <c r="F37" s="15" t="s">
        <v>17</v>
      </c>
      <c r="G37" s="15" t="s">
        <v>45</v>
      </c>
      <c r="H37" s="54">
        <v>25598466.530000001</v>
      </c>
      <c r="I37" s="55"/>
      <c r="J37" s="54">
        <v>0</v>
      </c>
      <c r="K37" s="55"/>
      <c r="L37" s="14">
        <v>0</v>
      </c>
    </row>
    <row r="38" spans="1:12" ht="66" customHeight="1" x14ac:dyDescent="0.3">
      <c r="A38" s="25">
        <v>13</v>
      </c>
      <c r="B38" s="1" t="s">
        <v>29</v>
      </c>
      <c r="C38" s="15"/>
      <c r="D38" s="15"/>
      <c r="E38" s="18" t="s">
        <v>31</v>
      </c>
      <c r="F38" s="15"/>
      <c r="G38" s="20"/>
      <c r="H38" s="54">
        <f>H39+H40+H41+H42</f>
        <v>46964552.18</v>
      </c>
      <c r="I38" s="55"/>
      <c r="J38" s="54">
        <v>0</v>
      </c>
      <c r="K38" s="55"/>
      <c r="L38" s="14">
        <v>0</v>
      </c>
    </row>
    <row r="39" spans="1:12" ht="78" customHeight="1" x14ac:dyDescent="0.3">
      <c r="A39" s="25">
        <v>14</v>
      </c>
      <c r="B39" s="44" t="s">
        <v>81</v>
      </c>
      <c r="C39" s="15" t="s">
        <v>13</v>
      </c>
      <c r="D39" s="15" t="s">
        <v>30</v>
      </c>
      <c r="E39" s="18" t="s">
        <v>34</v>
      </c>
      <c r="F39" s="15" t="s">
        <v>17</v>
      </c>
      <c r="G39" s="20">
        <v>2023</v>
      </c>
      <c r="H39" s="54">
        <v>10102693.85</v>
      </c>
      <c r="I39" s="55"/>
      <c r="J39" s="54">
        <v>0</v>
      </c>
      <c r="K39" s="55"/>
      <c r="L39" s="21">
        <v>0</v>
      </c>
    </row>
    <row r="40" spans="1:12" ht="78" customHeight="1" x14ac:dyDescent="0.3">
      <c r="A40" s="25">
        <v>15</v>
      </c>
      <c r="B40" s="44" t="s">
        <v>65</v>
      </c>
      <c r="C40" s="29" t="s">
        <v>13</v>
      </c>
      <c r="D40" s="29" t="s">
        <v>30</v>
      </c>
      <c r="E40" s="30" t="s">
        <v>62</v>
      </c>
      <c r="F40" s="29" t="s">
        <v>17</v>
      </c>
      <c r="G40" s="31">
        <v>2023</v>
      </c>
      <c r="H40" s="54">
        <v>33363985.57</v>
      </c>
      <c r="I40" s="55"/>
      <c r="J40" s="54">
        <v>0</v>
      </c>
      <c r="K40" s="55"/>
      <c r="L40" s="21">
        <v>0</v>
      </c>
    </row>
    <row r="41" spans="1:12" ht="18.75" x14ac:dyDescent="0.3">
      <c r="A41" s="62">
        <v>16</v>
      </c>
      <c r="B41" s="64" t="s">
        <v>79</v>
      </c>
      <c r="C41" s="29" t="s">
        <v>13</v>
      </c>
      <c r="D41" s="29" t="s">
        <v>50</v>
      </c>
      <c r="E41" s="30" t="s">
        <v>63</v>
      </c>
      <c r="F41" s="29" t="s">
        <v>17</v>
      </c>
      <c r="G41" s="31">
        <v>2023</v>
      </c>
      <c r="H41" s="54">
        <v>3377872.76</v>
      </c>
      <c r="I41" s="55"/>
      <c r="J41" s="54">
        <v>0</v>
      </c>
      <c r="K41" s="55"/>
      <c r="L41" s="21">
        <v>0</v>
      </c>
    </row>
    <row r="42" spans="1:12" ht="18.75" x14ac:dyDescent="0.3">
      <c r="A42" s="63"/>
      <c r="B42" s="65"/>
      <c r="C42" s="29" t="s">
        <v>13</v>
      </c>
      <c r="D42" s="29" t="s">
        <v>50</v>
      </c>
      <c r="E42" s="30" t="s">
        <v>64</v>
      </c>
      <c r="F42" s="29" t="s">
        <v>17</v>
      </c>
      <c r="G42" s="31">
        <v>2023</v>
      </c>
      <c r="H42" s="54">
        <v>120000</v>
      </c>
      <c r="I42" s="55"/>
      <c r="J42" s="54">
        <v>0</v>
      </c>
      <c r="K42" s="55"/>
      <c r="L42" s="21">
        <v>0</v>
      </c>
    </row>
    <row r="43" spans="1:12" ht="18.75" x14ac:dyDescent="0.3">
      <c r="A43" s="25">
        <v>17</v>
      </c>
      <c r="B43" s="1" t="s">
        <v>14</v>
      </c>
      <c r="C43" s="2">
        <v>730</v>
      </c>
      <c r="D43" s="4"/>
      <c r="E43" s="14"/>
      <c r="F43" s="3"/>
      <c r="G43" s="3"/>
      <c r="H43" s="54">
        <f>H44+H45+H46</f>
        <v>134735349.88</v>
      </c>
      <c r="I43" s="55"/>
      <c r="J43" s="54">
        <f>J44+J45+J46</f>
        <v>103544563.51000001</v>
      </c>
      <c r="K43" s="55"/>
      <c r="L43" s="14">
        <f t="shared" ref="L43" si="3">L44+L45+L46</f>
        <v>102034800</v>
      </c>
    </row>
    <row r="44" spans="1:12" ht="18.75" x14ac:dyDescent="0.3">
      <c r="A44" s="25">
        <v>18</v>
      </c>
      <c r="B44" s="17" t="s">
        <v>9</v>
      </c>
      <c r="C44" s="4"/>
      <c r="D44" s="4"/>
      <c r="E44" s="14"/>
      <c r="F44" s="3"/>
      <c r="G44" s="3"/>
      <c r="H44" s="54">
        <f>H47+H57+H59+H56</f>
        <v>12626123.309999999</v>
      </c>
      <c r="I44" s="55"/>
      <c r="J44" s="54">
        <f>J47+J57</f>
        <v>1509763.51</v>
      </c>
      <c r="K44" s="55"/>
      <c r="L44" s="14">
        <f>L47+L57</f>
        <v>0</v>
      </c>
    </row>
    <row r="45" spans="1:12" ht="18.75" x14ac:dyDescent="0.3">
      <c r="A45" s="25">
        <v>19</v>
      </c>
      <c r="B45" s="17" t="s">
        <v>10</v>
      </c>
      <c r="C45" s="4"/>
      <c r="D45" s="4"/>
      <c r="E45" s="14"/>
      <c r="F45" s="3"/>
      <c r="G45" s="3"/>
      <c r="H45" s="54">
        <f>H54+12147581.08</f>
        <v>92368601.920000002</v>
      </c>
      <c r="I45" s="55"/>
      <c r="J45" s="54">
        <f>J54+12139517.42</f>
        <v>72313917.420000002</v>
      </c>
      <c r="K45" s="55"/>
      <c r="L45" s="14">
        <f>L54+12976722.03</f>
        <v>73151122.030000001</v>
      </c>
    </row>
    <row r="46" spans="1:12" ht="18.75" x14ac:dyDescent="0.3">
      <c r="A46" s="25">
        <v>20</v>
      </c>
      <c r="B46" s="17" t="s">
        <v>11</v>
      </c>
      <c r="C46" s="4"/>
      <c r="D46" s="4"/>
      <c r="E46" s="14"/>
      <c r="F46" s="3"/>
      <c r="G46" s="3"/>
      <c r="H46" s="54">
        <v>29740624.649999999</v>
      </c>
      <c r="I46" s="55"/>
      <c r="J46" s="54">
        <v>29720882.579999998</v>
      </c>
      <c r="K46" s="55"/>
      <c r="L46" s="14">
        <v>28883677.969999999</v>
      </c>
    </row>
    <row r="47" spans="1:12" ht="93.75" x14ac:dyDescent="0.3">
      <c r="A47" s="25">
        <v>21</v>
      </c>
      <c r="B47" s="17" t="s">
        <v>25</v>
      </c>
      <c r="C47" s="4"/>
      <c r="D47" s="4"/>
      <c r="E47" s="50" t="s">
        <v>26</v>
      </c>
      <c r="F47" s="3"/>
      <c r="G47" s="3"/>
      <c r="H47" s="54">
        <f>H49+H52+H50+H51</f>
        <v>1267868.1500000001</v>
      </c>
      <c r="I47" s="55"/>
      <c r="J47" s="54">
        <f>J49+J52+J48</f>
        <v>1509763.51</v>
      </c>
      <c r="K47" s="55"/>
      <c r="L47" s="14">
        <v>0</v>
      </c>
    </row>
    <row r="48" spans="1:12" ht="56.25" x14ac:dyDescent="0.3">
      <c r="A48" s="52">
        <v>22</v>
      </c>
      <c r="B48" s="45" t="s">
        <v>83</v>
      </c>
      <c r="C48" s="51">
        <v>730</v>
      </c>
      <c r="D48" s="49" t="s">
        <v>50</v>
      </c>
      <c r="E48" s="49" t="s">
        <v>52</v>
      </c>
      <c r="F48" s="47">
        <v>410</v>
      </c>
      <c r="G48" s="47">
        <v>2024</v>
      </c>
      <c r="H48" s="54">
        <v>0</v>
      </c>
      <c r="I48" s="55"/>
      <c r="J48" s="54">
        <v>1509763.51</v>
      </c>
      <c r="K48" s="55"/>
      <c r="L48" s="43">
        <v>0</v>
      </c>
    </row>
    <row r="49" spans="1:12" ht="75" x14ac:dyDescent="0.3">
      <c r="A49" s="62">
        <v>23</v>
      </c>
      <c r="B49" s="22" t="s">
        <v>54</v>
      </c>
      <c r="C49" s="87">
        <v>730</v>
      </c>
      <c r="D49" s="81" t="s">
        <v>27</v>
      </c>
      <c r="E49" s="81" t="s">
        <v>51</v>
      </c>
      <c r="F49" s="81" t="s">
        <v>17</v>
      </c>
      <c r="G49" s="81" t="s">
        <v>45</v>
      </c>
      <c r="H49" s="54">
        <v>397868.19</v>
      </c>
      <c r="I49" s="55"/>
      <c r="J49" s="54">
        <v>0</v>
      </c>
      <c r="K49" s="55"/>
      <c r="L49" s="14">
        <v>0</v>
      </c>
    </row>
    <row r="50" spans="1:12" ht="37.5" x14ac:dyDescent="0.3">
      <c r="A50" s="86"/>
      <c r="B50" s="45" t="s">
        <v>82</v>
      </c>
      <c r="C50" s="88"/>
      <c r="D50" s="90"/>
      <c r="E50" s="90"/>
      <c r="F50" s="90"/>
      <c r="G50" s="90"/>
      <c r="H50" s="54">
        <v>70000.36</v>
      </c>
      <c r="I50" s="55"/>
      <c r="J50" s="54">
        <v>0</v>
      </c>
      <c r="K50" s="55"/>
      <c r="L50" s="32">
        <v>0</v>
      </c>
    </row>
    <row r="51" spans="1:12" ht="112.5" x14ac:dyDescent="0.3">
      <c r="A51" s="63"/>
      <c r="B51" s="34" t="s">
        <v>77</v>
      </c>
      <c r="C51" s="89"/>
      <c r="D51" s="82"/>
      <c r="E51" s="82"/>
      <c r="F51" s="82"/>
      <c r="G51" s="82"/>
      <c r="H51" s="54">
        <v>200000</v>
      </c>
      <c r="I51" s="55"/>
      <c r="J51" s="54">
        <v>0</v>
      </c>
      <c r="K51" s="55"/>
      <c r="L51" s="32">
        <v>0</v>
      </c>
    </row>
    <row r="52" spans="1:12" ht="93.75" x14ac:dyDescent="0.3">
      <c r="A52" s="25">
        <v>24</v>
      </c>
      <c r="B52" s="34" t="s">
        <v>55</v>
      </c>
      <c r="C52" s="2">
        <v>730</v>
      </c>
      <c r="D52" s="15" t="s">
        <v>27</v>
      </c>
      <c r="E52" s="15" t="s">
        <v>48</v>
      </c>
      <c r="F52" s="15" t="s">
        <v>17</v>
      </c>
      <c r="G52" s="15" t="s">
        <v>45</v>
      </c>
      <c r="H52" s="54">
        <v>599999.6</v>
      </c>
      <c r="I52" s="55"/>
      <c r="J52" s="54">
        <v>0</v>
      </c>
      <c r="K52" s="55"/>
      <c r="L52" s="14">
        <v>0</v>
      </c>
    </row>
    <row r="53" spans="1:12" ht="56.25" x14ac:dyDescent="0.3">
      <c r="A53" s="25">
        <v>25</v>
      </c>
      <c r="B53" s="1" t="s">
        <v>29</v>
      </c>
      <c r="C53" s="15"/>
      <c r="D53" s="15"/>
      <c r="E53" s="18" t="s">
        <v>31</v>
      </c>
      <c r="F53" s="2"/>
      <c r="G53" s="20"/>
      <c r="H53" s="54">
        <f>H54+H55+H56</f>
        <v>124451107.34999999</v>
      </c>
      <c r="I53" s="55"/>
      <c r="J53" s="54">
        <f>J54+J55</f>
        <v>102034800</v>
      </c>
      <c r="K53" s="55"/>
      <c r="L53" s="14">
        <f>L54+L55</f>
        <v>102034800</v>
      </c>
    </row>
    <row r="54" spans="1:12" ht="108" customHeight="1" x14ac:dyDescent="0.3">
      <c r="A54" s="62">
        <v>26</v>
      </c>
      <c r="B54" s="64" t="s">
        <v>40</v>
      </c>
      <c r="C54" s="15" t="s">
        <v>15</v>
      </c>
      <c r="D54" s="15" t="s">
        <v>47</v>
      </c>
      <c r="E54" s="15" t="s">
        <v>38</v>
      </c>
      <c r="F54" s="2">
        <v>410</v>
      </c>
      <c r="G54" s="20" t="s">
        <v>46</v>
      </c>
      <c r="H54" s="66">
        <v>80221020.840000004</v>
      </c>
      <c r="I54" s="66"/>
      <c r="J54" s="66">
        <v>60174400</v>
      </c>
      <c r="K54" s="66"/>
      <c r="L54" s="14">
        <v>60174400</v>
      </c>
    </row>
    <row r="55" spans="1:12" ht="102" customHeight="1" x14ac:dyDescent="0.3">
      <c r="A55" s="63"/>
      <c r="B55" s="65"/>
      <c r="C55" s="24" t="s">
        <v>15</v>
      </c>
      <c r="D55" s="24" t="s">
        <v>47</v>
      </c>
      <c r="E55" s="24" t="s">
        <v>57</v>
      </c>
      <c r="F55" s="2">
        <v>410</v>
      </c>
      <c r="G55" s="25" t="s">
        <v>46</v>
      </c>
      <c r="H55" s="54">
        <f>29740624.65+12147581.08</f>
        <v>41888205.729999997</v>
      </c>
      <c r="I55" s="55"/>
      <c r="J55" s="54">
        <f>29720882.58+12139517.42</f>
        <v>41860400</v>
      </c>
      <c r="K55" s="55"/>
      <c r="L55" s="26">
        <f>28883677.97+12976722.03</f>
        <v>41860400</v>
      </c>
    </row>
    <row r="56" spans="1:12" ht="18.75" x14ac:dyDescent="0.3">
      <c r="A56" s="35">
        <v>27</v>
      </c>
      <c r="B56" s="36" t="s">
        <v>75</v>
      </c>
      <c r="C56" s="33" t="s">
        <v>15</v>
      </c>
      <c r="D56" s="33" t="s">
        <v>30</v>
      </c>
      <c r="E56" s="12" t="s">
        <v>76</v>
      </c>
      <c r="F56" s="11">
        <v>410</v>
      </c>
      <c r="G56" s="35">
        <v>2023</v>
      </c>
      <c r="H56" s="54">
        <v>2341880.7799999998</v>
      </c>
      <c r="I56" s="55"/>
      <c r="J56" s="54">
        <v>0</v>
      </c>
      <c r="K56" s="55"/>
      <c r="L56" s="32">
        <v>0</v>
      </c>
    </row>
    <row r="57" spans="1:12" ht="56.25" x14ac:dyDescent="0.3">
      <c r="A57" s="25">
        <v>28</v>
      </c>
      <c r="B57" s="27" t="s">
        <v>58</v>
      </c>
      <c r="C57" s="3"/>
      <c r="D57" s="24"/>
      <c r="E57" s="24"/>
      <c r="F57" s="2"/>
      <c r="G57" s="2"/>
      <c r="H57" s="54">
        <f>H58</f>
        <v>8115037.6399999997</v>
      </c>
      <c r="I57" s="55"/>
      <c r="J57" s="54">
        <f>J58</f>
        <v>0</v>
      </c>
      <c r="K57" s="55"/>
      <c r="L57" s="26">
        <f>L58</f>
        <v>0</v>
      </c>
    </row>
    <row r="58" spans="1:12" ht="75" x14ac:dyDescent="0.3">
      <c r="A58" s="25">
        <v>29</v>
      </c>
      <c r="B58" s="19" t="s">
        <v>61</v>
      </c>
      <c r="C58" s="3">
        <v>730</v>
      </c>
      <c r="D58" s="24" t="s">
        <v>59</v>
      </c>
      <c r="E58" s="24" t="s">
        <v>60</v>
      </c>
      <c r="F58" s="2">
        <v>460</v>
      </c>
      <c r="G58" s="2">
        <v>2023</v>
      </c>
      <c r="H58" s="54">
        <v>8115037.6399999997</v>
      </c>
      <c r="I58" s="55"/>
      <c r="J58" s="54">
        <v>0</v>
      </c>
      <c r="K58" s="55"/>
      <c r="L58" s="26">
        <v>0</v>
      </c>
    </row>
    <row r="59" spans="1:12" ht="56.25" x14ac:dyDescent="0.3">
      <c r="A59" s="3">
        <v>30</v>
      </c>
      <c r="B59" s="37" t="s">
        <v>66</v>
      </c>
      <c r="C59" s="38"/>
      <c r="D59" s="29"/>
      <c r="E59" s="30" t="s">
        <v>67</v>
      </c>
      <c r="F59" s="39"/>
      <c r="G59" s="39"/>
      <c r="H59" s="84">
        <f>H60</f>
        <v>901336.74</v>
      </c>
      <c r="I59" s="85"/>
      <c r="J59" s="84">
        <v>0</v>
      </c>
      <c r="K59" s="85"/>
      <c r="L59" s="40">
        <v>0</v>
      </c>
    </row>
    <row r="60" spans="1:12" ht="85.5" customHeight="1" x14ac:dyDescent="0.3">
      <c r="A60" s="53">
        <v>31</v>
      </c>
      <c r="B60" s="46" t="s">
        <v>85</v>
      </c>
      <c r="C60" s="38">
        <v>730</v>
      </c>
      <c r="D60" s="29" t="s">
        <v>68</v>
      </c>
      <c r="E60" s="29" t="s">
        <v>84</v>
      </c>
      <c r="F60" s="39">
        <v>410</v>
      </c>
      <c r="G60" s="39"/>
      <c r="H60" s="84">
        <v>901336.74</v>
      </c>
      <c r="I60" s="85"/>
      <c r="J60" s="84">
        <v>0</v>
      </c>
      <c r="K60" s="85"/>
      <c r="L60" s="40">
        <v>0</v>
      </c>
    </row>
    <row r="61" spans="1:12" ht="37.5" x14ac:dyDescent="0.3">
      <c r="A61" s="3">
        <v>32</v>
      </c>
      <c r="B61" s="34" t="s">
        <v>70</v>
      </c>
      <c r="C61" s="38">
        <v>733</v>
      </c>
      <c r="D61" s="29"/>
      <c r="E61" s="29"/>
      <c r="F61" s="39"/>
      <c r="G61" s="39"/>
      <c r="H61" s="84">
        <f>H62+H63+H64</f>
        <v>0</v>
      </c>
      <c r="I61" s="85"/>
      <c r="J61" s="84">
        <f>J62+J63+J64</f>
        <v>2625398.0699999998</v>
      </c>
      <c r="K61" s="85"/>
      <c r="L61" s="41">
        <f>L62+L63+L64</f>
        <v>0</v>
      </c>
    </row>
    <row r="62" spans="1:12" ht="18.75" x14ac:dyDescent="0.3">
      <c r="A62" s="3">
        <v>33</v>
      </c>
      <c r="B62" s="34" t="s">
        <v>9</v>
      </c>
      <c r="C62" s="38"/>
      <c r="D62" s="29"/>
      <c r="E62" s="29"/>
      <c r="F62" s="39"/>
      <c r="G62" s="39"/>
      <c r="H62" s="84">
        <f>H66</f>
        <v>0</v>
      </c>
      <c r="I62" s="85"/>
      <c r="J62" s="84">
        <f>J66</f>
        <v>2625398.0699999998</v>
      </c>
      <c r="K62" s="85"/>
      <c r="L62" s="41">
        <f>L66</f>
        <v>0</v>
      </c>
    </row>
    <row r="63" spans="1:12" ht="18.75" x14ac:dyDescent="0.3">
      <c r="A63" s="3">
        <v>34</v>
      </c>
      <c r="B63" s="34" t="s">
        <v>10</v>
      </c>
      <c r="C63" s="38"/>
      <c r="D63" s="29"/>
      <c r="E63" s="29"/>
      <c r="F63" s="39"/>
      <c r="G63" s="39"/>
      <c r="H63" s="84">
        <f t="shared" ref="H63:J64" si="4">H67</f>
        <v>0</v>
      </c>
      <c r="I63" s="85"/>
      <c r="J63" s="84">
        <f t="shared" si="4"/>
        <v>0</v>
      </c>
      <c r="K63" s="85"/>
      <c r="L63" s="41">
        <f t="shared" ref="L63:L64" si="5">L67</f>
        <v>0</v>
      </c>
    </row>
    <row r="64" spans="1:12" ht="18.75" x14ac:dyDescent="0.3">
      <c r="A64" s="3">
        <v>35</v>
      </c>
      <c r="B64" s="34" t="s">
        <v>11</v>
      </c>
      <c r="C64" s="38"/>
      <c r="D64" s="29"/>
      <c r="E64" s="29"/>
      <c r="F64" s="39"/>
      <c r="G64" s="39"/>
      <c r="H64" s="84">
        <f t="shared" si="4"/>
        <v>0</v>
      </c>
      <c r="I64" s="85"/>
      <c r="J64" s="84">
        <f t="shared" si="4"/>
        <v>0</v>
      </c>
      <c r="K64" s="85"/>
      <c r="L64" s="41">
        <f t="shared" si="5"/>
        <v>0</v>
      </c>
    </row>
    <row r="65" spans="1:12" ht="37.5" x14ac:dyDescent="0.3">
      <c r="A65" s="3">
        <v>36</v>
      </c>
      <c r="B65" s="37" t="s">
        <v>69</v>
      </c>
      <c r="C65" s="38"/>
      <c r="D65" s="29"/>
      <c r="E65" s="33" t="s">
        <v>74</v>
      </c>
      <c r="F65" s="39"/>
      <c r="G65" s="39"/>
      <c r="H65" s="84">
        <f>H66</f>
        <v>0</v>
      </c>
      <c r="I65" s="85"/>
      <c r="J65" s="84">
        <f>J66</f>
        <v>2625398.0699999998</v>
      </c>
      <c r="K65" s="85"/>
      <c r="L65" s="41">
        <f>L66</f>
        <v>0</v>
      </c>
    </row>
    <row r="66" spans="1:12" ht="75" x14ac:dyDescent="0.3">
      <c r="A66" s="3">
        <v>37</v>
      </c>
      <c r="B66" s="34" t="s">
        <v>71</v>
      </c>
      <c r="C66" s="38">
        <v>733</v>
      </c>
      <c r="D66" s="29" t="s">
        <v>72</v>
      </c>
      <c r="E66" s="29" t="s">
        <v>73</v>
      </c>
      <c r="F66" s="39">
        <v>460</v>
      </c>
      <c r="G66" s="39">
        <v>2024</v>
      </c>
      <c r="H66" s="84">
        <v>0</v>
      </c>
      <c r="I66" s="85"/>
      <c r="J66" s="84">
        <v>2625398.0699999998</v>
      </c>
      <c r="K66" s="85"/>
      <c r="L66" s="40">
        <v>0</v>
      </c>
    </row>
  </sheetData>
  <mergeCells count="141">
    <mergeCell ref="H65:I65"/>
    <mergeCell ref="J65:K65"/>
    <mergeCell ref="H59:I59"/>
    <mergeCell ref="A49:A51"/>
    <mergeCell ref="H49:I49"/>
    <mergeCell ref="J49:K49"/>
    <mergeCell ref="C49:C51"/>
    <mergeCell ref="D49:D51"/>
    <mergeCell ref="E49:E51"/>
    <mergeCell ref="F49:F51"/>
    <mergeCell ref="G49:G51"/>
    <mergeCell ref="A54:A55"/>
    <mergeCell ref="B54:B55"/>
    <mergeCell ref="H55:I55"/>
    <mergeCell ref="H66:I66"/>
    <mergeCell ref="J66:K66"/>
    <mergeCell ref="H56:I56"/>
    <mergeCell ref="J56:K56"/>
    <mergeCell ref="H50:I50"/>
    <mergeCell ref="H51:I51"/>
    <mergeCell ref="J50:K50"/>
    <mergeCell ref="J51:K51"/>
    <mergeCell ref="H61:I61"/>
    <mergeCell ref="J61:K61"/>
    <mergeCell ref="H62:I62"/>
    <mergeCell ref="J59:K59"/>
    <mergeCell ref="H60:I60"/>
    <mergeCell ref="J60:K60"/>
    <mergeCell ref="H58:I58"/>
    <mergeCell ref="J58:K58"/>
    <mergeCell ref="H57:I57"/>
    <mergeCell ref="J57:K57"/>
    <mergeCell ref="J55:K55"/>
    <mergeCell ref="J62:K62"/>
    <mergeCell ref="H63:I63"/>
    <mergeCell ref="J63:K63"/>
    <mergeCell ref="H64:I64"/>
    <mergeCell ref="J64:K64"/>
    <mergeCell ref="J39:K39"/>
    <mergeCell ref="H33:I33"/>
    <mergeCell ref="J37:K37"/>
    <mergeCell ref="H35:I35"/>
    <mergeCell ref="H47:I47"/>
    <mergeCell ref="J47:K47"/>
    <mergeCell ref="H52:I52"/>
    <mergeCell ref="J52:K52"/>
    <mergeCell ref="H37:I37"/>
    <mergeCell ref="H54:I54"/>
    <mergeCell ref="J54:K54"/>
    <mergeCell ref="H44:I44"/>
    <mergeCell ref="H45:I45"/>
    <mergeCell ref="J45:K45"/>
    <mergeCell ref="H53:I53"/>
    <mergeCell ref="J46:K46"/>
    <mergeCell ref="H40:I40"/>
    <mergeCell ref="J40:K40"/>
    <mergeCell ref="J53:K53"/>
    <mergeCell ref="H41:I41"/>
    <mergeCell ref="H42:I42"/>
    <mergeCell ref="J41:K41"/>
    <mergeCell ref="J42:K42"/>
    <mergeCell ref="H32:I32"/>
    <mergeCell ref="J32:K32"/>
    <mergeCell ref="H29:I29"/>
    <mergeCell ref="J29:K29"/>
    <mergeCell ref="J31:K31"/>
    <mergeCell ref="H34:I34"/>
    <mergeCell ref="J34:K34"/>
    <mergeCell ref="B18:D18"/>
    <mergeCell ref="B19:D19"/>
    <mergeCell ref="E18:F18"/>
    <mergeCell ref="G18:H18"/>
    <mergeCell ref="I18:J18"/>
    <mergeCell ref="E19:F19"/>
    <mergeCell ref="G19:H19"/>
    <mergeCell ref="I19:J19"/>
    <mergeCell ref="B26:G26"/>
    <mergeCell ref="J28:K28"/>
    <mergeCell ref="H38:I38"/>
    <mergeCell ref="H31:I31"/>
    <mergeCell ref="H27:I27"/>
    <mergeCell ref="H28:I28"/>
    <mergeCell ref="J38:K38"/>
    <mergeCell ref="B15:D15"/>
    <mergeCell ref="B16:D16"/>
    <mergeCell ref="E15:F15"/>
    <mergeCell ref="G20:H20"/>
    <mergeCell ref="C35:C36"/>
    <mergeCell ref="D35:D36"/>
    <mergeCell ref="E35:E36"/>
    <mergeCell ref="F35:F36"/>
    <mergeCell ref="J36:K36"/>
    <mergeCell ref="H36:I36"/>
    <mergeCell ref="G17:H17"/>
    <mergeCell ref="I17:J17"/>
    <mergeCell ref="J35:K35"/>
    <mergeCell ref="J33:K33"/>
    <mergeCell ref="J30:K30"/>
    <mergeCell ref="H30:I30"/>
    <mergeCell ref="J27:K27"/>
    <mergeCell ref="H23:I24"/>
    <mergeCell ref="G23:G24"/>
    <mergeCell ref="J25:K25"/>
    <mergeCell ref="I20:J20"/>
    <mergeCell ref="A10:L10"/>
    <mergeCell ref="G13:H13"/>
    <mergeCell ref="B14:D14"/>
    <mergeCell ref="A23:A24"/>
    <mergeCell ref="B23:B24"/>
    <mergeCell ref="E20:F20"/>
    <mergeCell ref="L23:L24"/>
    <mergeCell ref="J23:K24"/>
    <mergeCell ref="G15:H15"/>
    <mergeCell ref="E13:F13"/>
    <mergeCell ref="B13:D13"/>
    <mergeCell ref="G14:H14"/>
    <mergeCell ref="I15:J15"/>
    <mergeCell ref="J48:K48"/>
    <mergeCell ref="H48:I48"/>
    <mergeCell ref="H2:K2"/>
    <mergeCell ref="C23:F23"/>
    <mergeCell ref="E16:F16"/>
    <mergeCell ref="A20:D20"/>
    <mergeCell ref="E14:F14"/>
    <mergeCell ref="B17:D17"/>
    <mergeCell ref="A41:A42"/>
    <mergeCell ref="B41:B42"/>
    <mergeCell ref="E17:F17"/>
    <mergeCell ref="I13:J13"/>
    <mergeCell ref="I14:J14"/>
    <mergeCell ref="H46:I46"/>
    <mergeCell ref="J43:K43"/>
    <mergeCell ref="J44:K44"/>
    <mergeCell ref="H43:I43"/>
    <mergeCell ref="H39:I39"/>
    <mergeCell ref="H6:K6"/>
    <mergeCell ref="J26:K26"/>
    <mergeCell ref="G16:H16"/>
    <mergeCell ref="I16:J16"/>
    <mergeCell ref="H25:I25"/>
    <mergeCell ref="H26:I26"/>
  </mergeCells>
  <phoneticPr fontId="0" type="noConversion"/>
  <pageMargins left="1.1811023622047245" right="0.59055118110236227" top="0.78740157480314965" bottom="0.78740157480314965" header="0.51181102362204722" footer="0.51181102362204722"/>
  <pageSetup paperSize="9" scale="46" orientation="portrait" useFirstPageNumber="1" r:id="rId1"/>
  <headerFooter alignWithMargins="0">
    <oddHeader>&amp;C&amp;"Times New Roman,обычный"&amp;12&amp;P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КАИП</vt:lpstr>
      <vt:lpstr>КАИП!Заголовки_для_печати</vt:lpstr>
      <vt:lpstr>КАИП!Область_печати</vt:lpstr>
    </vt:vector>
  </TitlesOfParts>
  <Company>BSS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Яхина</dc:creator>
  <cp:lastModifiedBy>User</cp:lastModifiedBy>
  <cp:lastPrinted>2023-01-19T07:40:13Z</cp:lastPrinted>
  <dcterms:created xsi:type="dcterms:W3CDTF">2002-03-11T10:22:12Z</dcterms:created>
  <dcterms:modified xsi:type="dcterms:W3CDTF">2023-12-05T09:08:58Z</dcterms:modified>
</cp:coreProperties>
</file>